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cityshare/teams/pw/engineering/ParkingSvc/Shared Documents/Finance/2019-2020/4140 Budget Reports/2020 12/"/>
    </mc:Choice>
  </mc:AlternateContent>
  <bookViews>
    <workbookView xWindow="48" yWindow="-96" windowWidth="15312" windowHeight="7932"/>
  </bookViews>
  <sheets>
    <sheet name="2020" sheetId="4" r:id="rId1"/>
  </sheets>
  <calcPr calcId="162913"/>
</workbook>
</file>

<file path=xl/calcChain.xml><?xml version="1.0" encoding="utf-8"?>
<calcChain xmlns="http://schemas.openxmlformats.org/spreadsheetml/2006/main">
  <c r="S26" i="4" l="1"/>
  <c r="S27" i="4"/>
  <c r="S28" i="4"/>
  <c r="S29" i="4"/>
  <c r="U29" i="4" s="1"/>
  <c r="S30" i="4"/>
  <c r="S31" i="4"/>
  <c r="S32" i="4"/>
  <c r="S33" i="4"/>
  <c r="S34" i="4"/>
  <c r="S35" i="4"/>
  <c r="S37" i="4"/>
  <c r="S38" i="4"/>
  <c r="S39" i="4"/>
  <c r="S40" i="4"/>
  <c r="S25" i="4"/>
  <c r="S50" i="4"/>
  <c r="S51" i="4"/>
  <c r="S49" i="4"/>
  <c r="S43" i="4"/>
  <c r="S44" i="4"/>
  <c r="S42" i="4"/>
  <c r="Q43" i="4"/>
  <c r="Q36" i="4"/>
  <c r="S36" i="4" s="1"/>
  <c r="S19" i="4"/>
  <c r="S18" i="4"/>
  <c r="S3" i="4"/>
  <c r="S4" i="4"/>
  <c r="S5" i="4"/>
  <c r="S6" i="4"/>
  <c r="S7" i="4"/>
  <c r="S8" i="4"/>
  <c r="S9" i="4"/>
  <c r="S10" i="4"/>
  <c r="S11" i="4"/>
  <c r="S12" i="4"/>
  <c r="S13" i="4"/>
  <c r="S14" i="4"/>
  <c r="S15" i="4"/>
  <c r="S16" i="4"/>
  <c r="S2" i="4"/>
  <c r="R53" i="4"/>
  <c r="R45" i="4"/>
  <c r="R41" i="4"/>
  <c r="R20" i="4"/>
  <c r="R17" i="4"/>
  <c r="R22" i="4" l="1"/>
  <c r="R46" i="4"/>
  <c r="R55" i="4" s="1"/>
  <c r="U28" i="4" l="1"/>
  <c r="U5" i="4" l="1"/>
  <c r="U6" i="4" l="1"/>
  <c r="L52" i="4" l="1"/>
  <c r="S52" i="4" s="1"/>
  <c r="T17" i="4" l="1"/>
  <c r="T53" i="4" l="1"/>
  <c r="E53" i="4"/>
  <c r="J53" i="4" l="1"/>
  <c r="I17" i="4" l="1"/>
  <c r="U12" i="4" l="1"/>
  <c r="E41" i="4" l="1"/>
  <c r="F45" i="4"/>
  <c r="G45" i="4"/>
  <c r="H45" i="4"/>
  <c r="I45" i="4"/>
  <c r="J45" i="4"/>
  <c r="K45" i="4"/>
  <c r="L45" i="4"/>
  <c r="M45" i="4"/>
  <c r="N45" i="4"/>
  <c r="O45" i="4"/>
  <c r="P45" i="4"/>
  <c r="Q45" i="4"/>
  <c r="T45" i="4"/>
  <c r="E45" i="4"/>
  <c r="U44" i="4"/>
  <c r="U43" i="4"/>
  <c r="U42" i="4"/>
  <c r="U19" i="4"/>
  <c r="E46" i="4" l="1"/>
  <c r="E55" i="4" s="1"/>
  <c r="U45" i="4"/>
  <c r="S45" i="4"/>
  <c r="Q53" i="4" l="1"/>
  <c r="P53" i="4"/>
  <c r="O53" i="4"/>
  <c r="N53" i="4"/>
  <c r="M53" i="4"/>
  <c r="L53" i="4"/>
  <c r="K53" i="4"/>
  <c r="I53" i="4"/>
  <c r="H53" i="4"/>
  <c r="G53" i="4"/>
  <c r="F53" i="4"/>
  <c r="U52" i="4"/>
  <c r="U51" i="4"/>
  <c r="U50" i="4"/>
  <c r="U49" i="4"/>
  <c r="T41" i="4"/>
  <c r="T46" i="4" s="1"/>
  <c r="Q41" i="4"/>
  <c r="Q46" i="4" s="1"/>
  <c r="P41" i="4"/>
  <c r="P46" i="4" s="1"/>
  <c r="O41" i="4"/>
  <c r="O46" i="4" s="1"/>
  <c r="N41" i="4"/>
  <c r="N46" i="4" s="1"/>
  <c r="M41" i="4"/>
  <c r="M46" i="4" s="1"/>
  <c r="L41" i="4"/>
  <c r="L46" i="4" s="1"/>
  <c r="K41" i="4"/>
  <c r="K46" i="4" s="1"/>
  <c r="J41" i="4"/>
  <c r="J46" i="4" s="1"/>
  <c r="I41" i="4"/>
  <c r="I46" i="4" s="1"/>
  <c r="H41" i="4"/>
  <c r="H46" i="4" s="1"/>
  <c r="G41" i="4"/>
  <c r="G46" i="4" s="1"/>
  <c r="F41" i="4"/>
  <c r="F46" i="4" s="1"/>
  <c r="U40" i="4"/>
  <c r="U39" i="4"/>
  <c r="U38" i="4"/>
  <c r="U37" i="4"/>
  <c r="U36" i="4"/>
  <c r="U35" i="4"/>
  <c r="U34" i="4"/>
  <c r="U33" i="4"/>
  <c r="U32" i="4"/>
  <c r="U31" i="4"/>
  <c r="U30" i="4"/>
  <c r="U27" i="4"/>
  <c r="U26" i="4"/>
  <c r="T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U18" i="4"/>
  <c r="U20" i="4" s="1"/>
  <c r="Q17" i="4"/>
  <c r="P17" i="4"/>
  <c r="O17" i="4"/>
  <c r="N17" i="4"/>
  <c r="M17" i="4"/>
  <c r="L17" i="4"/>
  <c r="K17" i="4"/>
  <c r="J17" i="4"/>
  <c r="H17" i="4"/>
  <c r="G17" i="4"/>
  <c r="F17" i="4"/>
  <c r="E17" i="4"/>
  <c r="U16" i="4"/>
  <c r="U15" i="4"/>
  <c r="U14" i="4"/>
  <c r="U13" i="4"/>
  <c r="U11" i="4"/>
  <c r="U10" i="4"/>
  <c r="U9" i="4"/>
  <c r="U8" i="4"/>
  <c r="U7" i="4"/>
  <c r="U4" i="4"/>
  <c r="U3" i="4"/>
  <c r="U2" i="4"/>
  <c r="O22" i="4" l="1"/>
  <c r="K22" i="4"/>
  <c r="G22" i="4"/>
  <c r="I22" i="4"/>
  <c r="H22" i="4"/>
  <c r="L22" i="4"/>
  <c r="P22" i="4"/>
  <c r="M22" i="4"/>
  <c r="Q22" i="4"/>
  <c r="E22" i="4"/>
  <c r="J22" i="4"/>
  <c r="N22" i="4"/>
  <c r="T22" i="4"/>
  <c r="F22" i="4"/>
  <c r="S53" i="4"/>
  <c r="I55" i="4"/>
  <c r="M55" i="4"/>
  <c r="Q55" i="4"/>
  <c r="G55" i="4"/>
  <c r="K55" i="4"/>
  <c r="O55" i="4"/>
  <c r="S41" i="4"/>
  <c r="S46" i="4" s="1"/>
  <c r="U25" i="4"/>
  <c r="F55" i="4"/>
  <c r="J55" i="4"/>
  <c r="N55" i="4"/>
  <c r="T55" i="4"/>
  <c r="S20" i="4"/>
  <c r="H55" i="4"/>
  <c r="L55" i="4"/>
  <c r="P55" i="4"/>
  <c r="U17" i="4"/>
  <c r="U22" i="4" s="1"/>
  <c r="S17" i="4"/>
  <c r="U53" i="4"/>
  <c r="U41" i="4" l="1"/>
  <c r="U46" i="4" s="1"/>
  <c r="U55" i="4" s="1"/>
  <c r="S22" i="4"/>
  <c r="S55" i="4"/>
</calcChain>
</file>

<file path=xl/sharedStrings.xml><?xml version="1.0" encoding="utf-8"?>
<sst xmlns="http://schemas.openxmlformats.org/spreadsheetml/2006/main" count="92" uniqueCount="58">
  <si>
    <t>CC</t>
  </si>
  <si>
    <t>CC DESCRIPTION</t>
  </si>
  <si>
    <t>A Street Garage Expense</t>
  </si>
  <si>
    <t>North Plaza Garage</t>
  </si>
  <si>
    <t xml:space="preserve">Museum of Glass </t>
  </si>
  <si>
    <t xml:space="preserve">Convention Center </t>
  </si>
  <si>
    <t>14th Street Lot</t>
  </si>
  <si>
    <t>532800</t>
  </si>
  <si>
    <t>532900</t>
  </si>
  <si>
    <t>A Street Garage</t>
  </si>
  <si>
    <t>Pacific Plaza/South Plaza</t>
  </si>
  <si>
    <t>Pay Stations</t>
  </si>
  <si>
    <t>Parking Enforcement</t>
  </si>
  <si>
    <t>N Plaza Parking Office</t>
  </si>
  <si>
    <t>Muni Court Support</t>
  </si>
  <si>
    <t>533100</t>
  </si>
  <si>
    <t>Parking Permits</t>
  </si>
  <si>
    <t>YTD TOTAL</t>
  </si>
  <si>
    <t>TMB Lot</t>
  </si>
  <si>
    <t>TMB Garage</t>
  </si>
  <si>
    <t>YTD BUDGET</t>
  </si>
  <si>
    <t>BIEN REV BUDGET</t>
  </si>
  <si>
    <t>BIEN EXP BUDGET</t>
  </si>
  <si>
    <t>Parking Admin Total</t>
  </si>
  <si>
    <t xml:space="preserve">    </t>
  </si>
  <si>
    <t>OPERATING EXPENSES</t>
  </si>
  <si>
    <t>FUND</t>
  </si>
  <si>
    <t>CAP</t>
  </si>
  <si>
    <t>ADD'L REV/(REV SHORTFALL)</t>
  </si>
  <si>
    <t>OPERATING REVENUE</t>
  </si>
  <si>
    <t>TOTAL 4140 EXPENSES</t>
  </si>
  <si>
    <t>UNDER/(OVER)</t>
  </si>
  <si>
    <t>4140
PRKIN</t>
  </si>
  <si>
    <t>4140
PLRES</t>
  </si>
  <si>
    <t>Parking Land Use Reserve</t>
  </si>
  <si>
    <t>4140
PGDS</t>
  </si>
  <si>
    <t>4140
LTGO</t>
  </si>
  <si>
    <t>LTGO Bond Service</t>
  </si>
  <si>
    <t xml:space="preserve">Parking Debt Service </t>
  </si>
  <si>
    <t>OTHER SUB-FUNDS</t>
  </si>
  <si>
    <t>Total Operating Revenue</t>
  </si>
  <si>
    <t>Total Other Revenue</t>
  </si>
  <si>
    <t>Total Operating Expenses</t>
  </si>
  <si>
    <t>Total Other Expenses</t>
  </si>
  <si>
    <t>Broadway LID (REA)</t>
  </si>
  <si>
    <t>4140-PRKIN PROJECTS</t>
  </si>
  <si>
    <r>
      <t xml:space="preserve">Parking Administration </t>
    </r>
    <r>
      <rPr>
        <sz val="8"/>
        <rFont val="Calibri"/>
        <family val="2"/>
        <scheme val="minor"/>
      </rPr>
      <t>(invest rev)</t>
    </r>
  </si>
  <si>
    <t>TOTAL EXPENSES</t>
  </si>
  <si>
    <t>TOTAL CAPITAL EXPENSES</t>
  </si>
  <si>
    <r>
      <t>Parking Initiatives/Capital</t>
    </r>
    <r>
      <rPr>
        <sz val="8"/>
        <rFont val="Calibri"/>
        <family val="2"/>
        <scheme val="minor"/>
      </rPr>
      <t xml:space="preserve"> (cash bal)</t>
    </r>
  </si>
  <si>
    <t>OP</t>
  </si>
  <si>
    <t>TOTAL 4140 REVENUES</t>
  </si>
  <si>
    <r>
      <t>Deferred Maintenance</t>
    </r>
    <r>
      <rPr>
        <sz val="8"/>
        <rFont val="Calibri"/>
        <family val="2"/>
        <scheme val="minor"/>
      </rPr>
      <t xml:space="preserve"> PRK-00018</t>
    </r>
  </si>
  <si>
    <r>
      <t>Meter Upgrades</t>
    </r>
    <r>
      <rPr>
        <sz val="8"/>
        <rFont val="Calibri"/>
        <family val="2"/>
        <scheme val="minor"/>
      </rPr>
      <t xml:space="preserve"> PRK-00017</t>
    </r>
  </si>
  <si>
    <r>
      <rPr>
        <sz val="11"/>
        <rFont val="Calibri"/>
        <family val="2"/>
        <scheme val="minor"/>
      </rPr>
      <t xml:space="preserve">Purch Assets METERS </t>
    </r>
    <r>
      <rPr>
        <sz val="8"/>
        <rFont val="Calibri"/>
        <family val="2"/>
        <scheme val="minor"/>
      </rPr>
      <t>PRK-00016</t>
    </r>
  </si>
  <si>
    <t>FWDA Site 12</t>
  </si>
  <si>
    <t>FWDA Site 8</t>
  </si>
  <si>
    <t>period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</si>
</sst>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1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4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Font="1" applyBorder="1"/>
    <xf numFmtId="0" fontId="0" fillId="0" borderId="0" xfId="0" applyFont="1" applyFill="1" applyBorder="1" applyAlignment="1">
      <alignment vertical="center"/>
    </xf>
    <xf numFmtId="41" fontId="0" fillId="0" borderId="1" xfId="0" applyNumberFormat="1" applyFont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41" fontId="0" fillId="0" borderId="0" xfId="0" applyNumberFormat="1" applyFont="1" applyBorder="1"/>
    <xf numFmtId="41" fontId="4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1" fontId="8" fillId="2" borderId="4" xfId="0" applyNumberFormat="1" applyFont="1" applyFill="1" applyBorder="1" applyAlignment="1">
      <alignment horizontal="center" vertical="center"/>
    </xf>
    <xf numFmtId="41" fontId="3" fillId="3" borderId="1" xfId="3" applyNumberFormat="1" applyFont="1" applyFill="1" applyBorder="1" applyAlignment="1" applyProtection="1">
      <alignment horizontal="left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3" fillId="3" borderId="1" xfId="3" applyNumberFormat="1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41" fontId="4" fillId="0" borderId="3" xfId="0" applyNumberFormat="1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41" fontId="4" fillId="0" borderId="3" xfId="0" applyNumberFormat="1" applyFont="1" applyBorder="1" applyAlignment="1">
      <alignment vertical="center"/>
    </xf>
    <xf numFmtId="41" fontId="4" fillId="0" borderId="7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3" borderId="1" xfId="3" applyNumberFormat="1" applyFont="1" applyFill="1" applyBorder="1" applyAlignment="1" applyProtection="1">
      <alignment horizontal="center" vertical="center"/>
    </xf>
    <xf numFmtId="0" fontId="3" fillId="3" borderId="1" xfId="3" applyNumberFormat="1" applyFont="1" applyFill="1" applyBorder="1" applyAlignment="1" applyProtection="1">
      <alignment horizontal="left" vertical="center"/>
    </xf>
    <xf numFmtId="0" fontId="4" fillId="0" borderId="7" xfId="0" applyFont="1" applyBorder="1" applyAlignment="1">
      <alignment vertical="center"/>
    </xf>
    <xf numFmtId="41" fontId="0" fillId="3" borderId="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41" fontId="0" fillId="0" borderId="1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17" fontId="8" fillId="2" borderId="3" xfId="0" applyNumberFormat="1" applyFont="1" applyFill="1" applyBorder="1" applyAlignment="1">
      <alignment horizontal="center" vertical="center"/>
    </xf>
    <xf numFmtId="41" fontId="11" fillId="2" borderId="3" xfId="0" applyNumberFormat="1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left" vertical="center"/>
    </xf>
    <xf numFmtId="41" fontId="11" fillId="5" borderId="3" xfId="0" applyNumberFormat="1" applyFont="1" applyFill="1" applyBorder="1" applyAlignment="1">
      <alignment horizontal="center" vertical="center"/>
    </xf>
    <xf numFmtId="17" fontId="8" fillId="5" borderId="3" xfId="0" applyNumberFormat="1" applyFont="1" applyFill="1" applyBorder="1" applyAlignment="1">
      <alignment horizontal="center" vertical="center"/>
    </xf>
    <xf numFmtId="41" fontId="8" fillId="5" borderId="4" xfId="0" applyNumberFormat="1" applyFont="1" applyFill="1" applyBorder="1" applyAlignment="1">
      <alignment horizontal="center" vertical="center"/>
    </xf>
    <xf numFmtId="41" fontId="9" fillId="5" borderId="4" xfId="0" applyNumberFormat="1" applyFont="1" applyFill="1" applyBorder="1" applyAlignment="1">
      <alignment horizontal="center" vertical="center" wrapText="1"/>
    </xf>
    <xf numFmtId="49" fontId="10" fillId="4" borderId="1" xfId="3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3" applyNumberFormat="1" applyFont="1" applyFill="1" applyBorder="1" applyAlignment="1" applyProtection="1">
      <alignment horizontal="center" vertical="center"/>
    </xf>
    <xf numFmtId="0" fontId="3" fillId="4" borderId="1" xfId="3" applyNumberFormat="1" applyFont="1" applyFill="1" applyBorder="1" applyAlignment="1" applyProtection="1">
      <alignment horizontal="left" vertical="center" wrapText="1"/>
    </xf>
    <xf numFmtId="41" fontId="3" fillId="4" borderId="1" xfId="3" applyNumberFormat="1" applyFont="1" applyFill="1" applyBorder="1" applyAlignment="1" applyProtection="1">
      <alignment horizontal="left" vertical="center" wrapText="1"/>
    </xf>
    <xf numFmtId="0" fontId="3" fillId="4" borderId="1" xfId="3" applyNumberFormat="1" applyFont="1" applyFill="1" applyBorder="1" applyAlignment="1" applyProtection="1">
      <alignment horizontal="left" vertical="center"/>
    </xf>
    <xf numFmtId="41" fontId="3" fillId="4" borderId="1" xfId="3" applyNumberFormat="1" applyFont="1" applyFill="1" applyBorder="1" applyAlignment="1" applyProtection="1">
      <alignment horizontal="left" vertical="center"/>
    </xf>
    <xf numFmtId="49" fontId="3" fillId="4" borderId="1" xfId="3" applyNumberFormat="1" applyFont="1" applyFill="1" applyBorder="1" applyAlignment="1" applyProtection="1">
      <alignment horizontal="center" vertical="center"/>
      <protection locked="0"/>
    </xf>
    <xf numFmtId="49" fontId="3" fillId="4" borderId="1" xfId="3" applyNumberFormat="1" applyFont="1" applyFill="1" applyBorder="1" applyAlignment="1" applyProtection="1">
      <alignment horizontal="left" vertical="center"/>
      <protection locked="0"/>
    </xf>
    <xf numFmtId="41" fontId="3" fillId="4" borderId="1" xfId="3" applyNumberFormat="1" applyFont="1" applyFill="1" applyBorder="1" applyAlignment="1" applyProtection="1">
      <alignment horizontal="left" vertical="center"/>
      <protection locked="0"/>
    </xf>
    <xf numFmtId="41" fontId="0" fillId="4" borderId="1" xfId="0" applyNumberFormat="1" applyFont="1" applyFill="1" applyBorder="1" applyAlignment="1">
      <alignment vertical="center"/>
    </xf>
    <xf numFmtId="41" fontId="4" fillId="4" borderId="1" xfId="0" applyNumberFormat="1" applyFont="1" applyFill="1" applyBorder="1" applyAlignment="1">
      <alignment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left" vertical="center"/>
    </xf>
    <xf numFmtId="41" fontId="11" fillId="6" borderId="3" xfId="0" applyNumberFormat="1" applyFont="1" applyFill="1" applyBorder="1" applyAlignment="1">
      <alignment horizontal="center" vertical="center"/>
    </xf>
    <xf numFmtId="17" fontId="8" fillId="6" borderId="3" xfId="0" applyNumberFormat="1" applyFont="1" applyFill="1" applyBorder="1" applyAlignment="1">
      <alignment horizontal="center" vertical="center"/>
    </xf>
    <xf numFmtId="41" fontId="8" fillId="6" borderId="4" xfId="0" applyNumberFormat="1" applyFont="1" applyFill="1" applyBorder="1" applyAlignment="1">
      <alignment horizontal="center" vertical="center"/>
    </xf>
    <xf numFmtId="49" fontId="10" fillId="7" borderId="1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1" xfId="3" applyNumberFormat="1" applyFont="1" applyFill="1" applyBorder="1" applyAlignment="1" applyProtection="1">
      <alignment horizontal="center" vertical="center"/>
    </xf>
    <xf numFmtId="0" fontId="3" fillId="7" borderId="1" xfId="3" applyNumberFormat="1" applyFont="1" applyFill="1" applyBorder="1" applyAlignment="1" applyProtection="1">
      <alignment horizontal="left" vertical="center" wrapText="1"/>
    </xf>
    <xf numFmtId="41" fontId="3" fillId="7" borderId="1" xfId="3" applyNumberFormat="1" applyFont="1" applyFill="1" applyBorder="1" applyAlignment="1" applyProtection="1">
      <alignment horizontal="left" vertical="center" wrapText="1"/>
    </xf>
    <xf numFmtId="0" fontId="3" fillId="7" borderId="1" xfId="3" applyNumberFormat="1" applyFont="1" applyFill="1" applyBorder="1" applyAlignment="1" applyProtection="1">
      <alignment horizontal="left" vertical="center"/>
    </xf>
    <xf numFmtId="41" fontId="3" fillId="7" borderId="1" xfId="3" applyNumberFormat="1" applyFont="1" applyFill="1" applyBorder="1" applyAlignment="1" applyProtection="1">
      <alignment horizontal="left" vertical="center"/>
    </xf>
    <xf numFmtId="49" fontId="3" fillId="7" borderId="1" xfId="3" applyNumberFormat="1" applyFont="1" applyFill="1" applyBorder="1" applyAlignment="1" applyProtection="1">
      <alignment horizontal="center" vertical="center"/>
      <protection locked="0"/>
    </xf>
    <xf numFmtId="49" fontId="3" fillId="7" borderId="1" xfId="3" applyNumberFormat="1" applyFont="1" applyFill="1" applyBorder="1" applyAlignment="1" applyProtection="1">
      <alignment horizontal="left" vertical="center"/>
      <protection locked="0"/>
    </xf>
    <xf numFmtId="41" fontId="3" fillId="7" borderId="1" xfId="3" applyNumberFormat="1" applyFont="1" applyFill="1" applyBorder="1" applyAlignment="1" applyProtection="1">
      <alignment horizontal="left" vertical="center"/>
      <protection locked="0"/>
    </xf>
    <xf numFmtId="41" fontId="0" fillId="7" borderId="1" xfId="0" applyNumberFormat="1" applyFont="1" applyFill="1" applyBorder="1" applyAlignment="1">
      <alignment vertical="center"/>
    </xf>
    <xf numFmtId="0" fontId="10" fillId="3" borderId="1" xfId="3" applyNumberFormat="1" applyFont="1" applyFill="1" applyBorder="1" applyAlignment="1" applyProtection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/>
    </xf>
    <xf numFmtId="0" fontId="10" fillId="3" borderId="1" xfId="3" applyNumberFormat="1" applyFont="1" applyFill="1" applyBorder="1" applyAlignment="1" applyProtection="1">
      <alignment horizontal="left" vertical="center" wrapText="1"/>
    </xf>
    <xf numFmtId="41" fontId="13" fillId="0" borderId="1" xfId="0" applyNumberFormat="1" applyFont="1" applyFill="1" applyBorder="1" applyAlignment="1">
      <alignment vertical="center"/>
    </xf>
    <xf numFmtId="9" fontId="0" fillId="0" borderId="0" xfId="6" applyFont="1" applyFill="1" applyBorder="1" applyAlignment="1">
      <alignment vertical="center"/>
    </xf>
    <xf numFmtId="9" fontId="4" fillId="0" borderId="0" xfId="6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41" fontId="15" fillId="0" borderId="0" xfId="0" applyNumberFormat="1" applyFont="1" applyFill="1" applyBorder="1" applyAlignment="1">
      <alignment vertical="center"/>
    </xf>
    <xf numFmtId="9" fontId="15" fillId="0" borderId="0" xfId="6" applyFont="1" applyFill="1" applyBorder="1" applyAlignment="1">
      <alignment vertical="center"/>
    </xf>
    <xf numFmtId="41" fontId="3" fillId="0" borderId="1" xfId="0" applyNumberFormat="1" applyFont="1" applyFill="1" applyBorder="1" applyAlignment="1">
      <alignment vertical="center"/>
    </xf>
    <xf numFmtId="0" fontId="5" fillId="5" borderId="8" xfId="0" applyFont="1" applyFill="1" applyBorder="1" applyAlignment="1">
      <alignment horizontal="center" vertical="center" textRotation="90"/>
    </xf>
    <xf numFmtId="0" fontId="5" fillId="5" borderId="9" xfId="0" applyFont="1" applyFill="1" applyBorder="1" applyAlignment="1">
      <alignment horizontal="center" vertical="center" textRotation="90"/>
    </xf>
    <xf numFmtId="0" fontId="5" fillId="6" borderId="5" xfId="0" applyFont="1" applyFill="1" applyBorder="1" applyAlignment="1">
      <alignment horizontal="center" vertical="center" textRotation="90"/>
    </xf>
    <xf numFmtId="0" fontId="5" fillId="6" borderId="6" xfId="0" applyFont="1" applyFill="1" applyBorder="1" applyAlignment="1">
      <alignment horizontal="center" vertical="center" textRotation="90"/>
    </xf>
    <xf numFmtId="0" fontId="16" fillId="6" borderId="9" xfId="0" applyFont="1" applyFill="1" applyBorder="1" applyAlignment="1">
      <alignment horizontal="center" vertical="center" textRotation="90"/>
    </xf>
    <xf numFmtId="0" fontId="16" fillId="2" borderId="5" xfId="0" applyFont="1" applyFill="1" applyBorder="1" applyAlignment="1">
      <alignment horizontal="center" vertical="center" textRotation="90"/>
    </xf>
    <xf numFmtId="0" fontId="16" fillId="2" borderId="6" xfId="0" applyFont="1" applyFill="1" applyBorder="1" applyAlignment="1">
      <alignment horizontal="center" vertical="center" textRotation="90"/>
    </xf>
    <xf numFmtId="0" fontId="16" fillId="5" borderId="9" xfId="0" applyFont="1" applyFill="1" applyBorder="1" applyAlignment="1">
      <alignment horizontal="center" vertical="center" textRotation="90" wrapText="1"/>
    </xf>
  </cellXfs>
  <cellStyles count="7">
    <cellStyle name="Currency 2" xfId="2"/>
    <cellStyle name="Normal" xfId="0" builtinId="0"/>
    <cellStyle name="Normal 2" xfId="1"/>
    <cellStyle name="Normal 2 2" xfId="5"/>
    <cellStyle name="Normal 2 3" xfId="4"/>
    <cellStyle name="Normal 3" xfId="3"/>
    <cellStyle name="Percent" xfId="6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8"/>
  <sheetViews>
    <sheetView tabSelected="1" topLeftCell="A37" zoomScaleNormal="100" workbookViewId="0">
      <selection activeCell="P63" sqref="P63"/>
    </sheetView>
  </sheetViews>
  <sheetFormatPr defaultColWidth="40.88671875" defaultRowHeight="15" customHeight="1" x14ac:dyDescent="0.3"/>
  <cols>
    <col min="1" max="1" width="4.6640625" style="1" customWidth="1"/>
    <col min="2" max="2" width="4.44140625" style="1" bestFit="1" customWidth="1"/>
    <col min="3" max="3" width="7" style="1" bestFit="1" customWidth="1"/>
    <col min="4" max="4" width="26.77734375" style="1" customWidth="1"/>
    <col min="5" max="5" width="15.6640625" style="5" bestFit="1" customWidth="1"/>
    <col min="6" max="18" width="11.5546875" style="5" customWidth="1"/>
    <col min="19" max="19" width="14.33203125" style="5" customWidth="1"/>
    <col min="20" max="20" width="12.5546875" style="1" bestFit="1" customWidth="1"/>
    <col min="21" max="21" width="16" style="1" bestFit="1" customWidth="1"/>
    <col min="22" max="22" width="9.33203125" style="1" bestFit="1" customWidth="1"/>
    <col min="23" max="16384" width="40.88671875" style="1"/>
  </cols>
  <sheetData>
    <row r="1" spans="1:22" s="20" customFormat="1" ht="24" customHeight="1" x14ac:dyDescent="0.3">
      <c r="A1" s="74" t="s">
        <v>29</v>
      </c>
      <c r="B1" s="64" t="s">
        <v>26</v>
      </c>
      <c r="C1" s="31" t="s">
        <v>0</v>
      </c>
      <c r="D1" s="32" t="s">
        <v>1</v>
      </c>
      <c r="E1" s="33" t="s">
        <v>21</v>
      </c>
      <c r="F1" s="34">
        <v>43831</v>
      </c>
      <c r="G1" s="34">
        <v>43862</v>
      </c>
      <c r="H1" s="34">
        <v>43891</v>
      </c>
      <c r="I1" s="34">
        <v>43922</v>
      </c>
      <c r="J1" s="34">
        <v>43952</v>
      </c>
      <c r="K1" s="34">
        <v>43983</v>
      </c>
      <c r="L1" s="34">
        <v>44013</v>
      </c>
      <c r="M1" s="34">
        <v>44044</v>
      </c>
      <c r="N1" s="34">
        <v>44075</v>
      </c>
      <c r="O1" s="34">
        <v>44105</v>
      </c>
      <c r="P1" s="34">
        <v>44136</v>
      </c>
      <c r="Q1" s="34">
        <v>44166</v>
      </c>
      <c r="R1" s="34" t="s">
        <v>57</v>
      </c>
      <c r="S1" s="35" t="s">
        <v>17</v>
      </c>
      <c r="T1" s="35" t="s">
        <v>20</v>
      </c>
      <c r="U1" s="36" t="s">
        <v>28</v>
      </c>
      <c r="V1" s="2"/>
    </row>
    <row r="2" spans="1:22" s="20" customFormat="1" ht="24" customHeight="1" x14ac:dyDescent="0.3">
      <c r="A2" s="75"/>
      <c r="B2" s="37">
        <v>4140</v>
      </c>
      <c r="C2" s="38">
        <v>530100</v>
      </c>
      <c r="D2" s="39" t="s">
        <v>9</v>
      </c>
      <c r="E2" s="40">
        <v>-1238706</v>
      </c>
      <c r="F2" s="27">
        <v>-27659.01</v>
      </c>
      <c r="G2" s="27">
        <v>-45420.99</v>
      </c>
      <c r="H2" s="27">
        <v>-24017.97</v>
      </c>
      <c r="I2" s="27">
        <v>-2446.16</v>
      </c>
      <c r="J2" s="27">
        <v>-16726.16</v>
      </c>
      <c r="K2" s="27">
        <v>-16612.16</v>
      </c>
      <c r="L2" s="27">
        <v>-15776.23</v>
      </c>
      <c r="M2" s="27">
        <v>-23136.48</v>
      </c>
      <c r="N2" s="27">
        <v>-29882.97</v>
      </c>
      <c r="O2" s="27">
        <v>-10901.44</v>
      </c>
      <c r="P2" s="27">
        <v>-28239</v>
      </c>
      <c r="Q2" s="27">
        <v>-24830.240000000002</v>
      </c>
      <c r="R2" s="27">
        <v>0</v>
      </c>
      <c r="S2" s="46">
        <f>SUM(F2:R2)</f>
        <v>-265648.81000000006</v>
      </c>
      <c r="T2" s="3">
        <v>-634353</v>
      </c>
      <c r="U2" s="46">
        <f>T2-S2</f>
        <v>-368704.18999999994</v>
      </c>
      <c r="V2" s="2"/>
    </row>
    <row r="3" spans="1:22" s="20" customFormat="1" ht="24" customHeight="1" x14ac:dyDescent="0.3">
      <c r="A3" s="75"/>
      <c r="B3" s="37">
        <v>4140</v>
      </c>
      <c r="C3" s="38">
        <v>530200</v>
      </c>
      <c r="D3" s="41" t="s">
        <v>3</v>
      </c>
      <c r="E3" s="42">
        <v>-2225250</v>
      </c>
      <c r="F3" s="27">
        <v>-117454.32</v>
      </c>
      <c r="G3" s="27">
        <v>-65133.84</v>
      </c>
      <c r="H3" s="27">
        <v>-79508.929999999993</v>
      </c>
      <c r="I3" s="27">
        <v>-45598.01</v>
      </c>
      <c r="J3" s="27">
        <v>-43958.9</v>
      </c>
      <c r="K3" s="27">
        <v>-18452.95</v>
      </c>
      <c r="L3" s="27">
        <v>-7651.53</v>
      </c>
      <c r="M3" s="27">
        <v>-85661.71</v>
      </c>
      <c r="N3" s="27">
        <v>-137150.70000000001</v>
      </c>
      <c r="O3" s="27">
        <v>-77249.279999999999</v>
      </c>
      <c r="P3" s="27">
        <v>-4841.22</v>
      </c>
      <c r="Q3" s="27">
        <v>-103709.15</v>
      </c>
      <c r="R3" s="27">
        <v>0</v>
      </c>
      <c r="S3" s="46">
        <f t="shared" ref="S3:S16" si="0">SUM(F3:R3)</f>
        <v>-786370.54000000015</v>
      </c>
      <c r="T3" s="3">
        <v>-1140625</v>
      </c>
      <c r="U3" s="46">
        <f t="shared" ref="U3:U19" si="1">T3-S3</f>
        <v>-354254.45999999985</v>
      </c>
      <c r="V3" s="2"/>
    </row>
    <row r="4" spans="1:22" s="20" customFormat="1" ht="24" customHeight="1" x14ac:dyDescent="0.3">
      <c r="A4" s="75"/>
      <c r="B4" s="37">
        <v>4140</v>
      </c>
      <c r="C4" s="38">
        <v>530300</v>
      </c>
      <c r="D4" s="41" t="s">
        <v>10</v>
      </c>
      <c r="E4" s="42">
        <v>-2154622</v>
      </c>
      <c r="F4" s="27">
        <v>-114552.19</v>
      </c>
      <c r="G4" s="27">
        <v>-54339.02</v>
      </c>
      <c r="H4" s="27">
        <v>-61173.64</v>
      </c>
      <c r="I4" s="27">
        <v>-68232.62</v>
      </c>
      <c r="J4" s="27">
        <v>-54795.22</v>
      </c>
      <c r="K4" s="27">
        <v>-25546.639999999999</v>
      </c>
      <c r="L4" s="27">
        <v>-28741.56</v>
      </c>
      <c r="M4" s="27">
        <v>-76954.080000000002</v>
      </c>
      <c r="N4" s="27">
        <v>-50947.3</v>
      </c>
      <c r="O4" s="27">
        <v>-62825.5</v>
      </c>
      <c r="P4" s="27">
        <v>-37930.230000000003</v>
      </c>
      <c r="Q4" s="27">
        <v>-72149.8</v>
      </c>
      <c r="R4" s="27">
        <v>0</v>
      </c>
      <c r="S4" s="46">
        <f t="shared" si="0"/>
        <v>-708187.8</v>
      </c>
      <c r="T4" s="3">
        <v>-1102311</v>
      </c>
      <c r="U4" s="46">
        <f t="shared" si="1"/>
        <v>-394123.19999999995</v>
      </c>
      <c r="V4" s="2"/>
    </row>
    <row r="5" spans="1:22" s="20" customFormat="1" ht="24" customHeight="1" x14ac:dyDescent="0.3">
      <c r="A5" s="75"/>
      <c r="B5" s="37">
        <v>4140</v>
      </c>
      <c r="C5" s="38">
        <v>530500</v>
      </c>
      <c r="D5" s="41" t="s">
        <v>56</v>
      </c>
      <c r="E5" s="42">
        <v>0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  <c r="O5" s="27">
        <v>0</v>
      </c>
      <c r="P5" s="27">
        <v>0</v>
      </c>
      <c r="Q5" s="27">
        <v>-220</v>
      </c>
      <c r="R5" s="27">
        <v>0</v>
      </c>
      <c r="S5" s="46">
        <f t="shared" si="0"/>
        <v>-220</v>
      </c>
      <c r="T5" s="3">
        <v>0</v>
      </c>
      <c r="U5" s="46">
        <f t="shared" si="1"/>
        <v>220</v>
      </c>
      <c r="V5" s="2"/>
    </row>
    <row r="6" spans="1:22" s="20" customFormat="1" ht="24" customHeight="1" x14ac:dyDescent="0.3">
      <c r="A6" s="75"/>
      <c r="B6" s="37">
        <v>4140</v>
      </c>
      <c r="C6" s="38">
        <v>530600</v>
      </c>
      <c r="D6" s="41" t="s">
        <v>55</v>
      </c>
      <c r="E6" s="42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7">
        <v>-3.41</v>
      </c>
      <c r="Q6" s="27">
        <v>0</v>
      </c>
      <c r="R6" s="27">
        <v>0</v>
      </c>
      <c r="S6" s="46">
        <f t="shared" si="0"/>
        <v>-3.41</v>
      </c>
      <c r="T6" s="3">
        <v>0</v>
      </c>
      <c r="U6" s="46">
        <f t="shared" ref="U6" si="2">T6-S6</f>
        <v>3.41</v>
      </c>
      <c r="V6" s="2"/>
    </row>
    <row r="7" spans="1:22" s="20" customFormat="1" ht="24" customHeight="1" x14ac:dyDescent="0.3">
      <c r="A7" s="75"/>
      <c r="B7" s="37">
        <v>4140</v>
      </c>
      <c r="C7" s="38">
        <v>531400</v>
      </c>
      <c r="D7" s="39" t="s">
        <v>4</v>
      </c>
      <c r="E7" s="40">
        <v>-385104</v>
      </c>
      <c r="F7" s="27">
        <v>-20851.080000000002</v>
      </c>
      <c r="G7" s="27">
        <v>-16622.5</v>
      </c>
      <c r="H7" s="27">
        <v>-9079.81</v>
      </c>
      <c r="I7" s="27">
        <v>-4980.8500000000004</v>
      </c>
      <c r="J7" s="27">
        <v>-8905.92</v>
      </c>
      <c r="K7" s="27">
        <v>-6217.62</v>
      </c>
      <c r="L7" s="27">
        <v>-5775.76</v>
      </c>
      <c r="M7" s="27">
        <v>-7908.68</v>
      </c>
      <c r="N7" s="27">
        <v>-5478.88</v>
      </c>
      <c r="O7" s="27">
        <v>-7014.39</v>
      </c>
      <c r="P7" s="27">
        <v>-2146.9</v>
      </c>
      <c r="Q7" s="27">
        <v>-11010.96</v>
      </c>
      <c r="R7" s="27">
        <v>0</v>
      </c>
      <c r="S7" s="46">
        <f t="shared" si="0"/>
        <v>-105993.35</v>
      </c>
      <c r="T7" s="3">
        <v>-196552</v>
      </c>
      <c r="U7" s="46">
        <f t="shared" si="1"/>
        <v>-90558.65</v>
      </c>
      <c r="V7" s="2"/>
    </row>
    <row r="8" spans="1:22" s="20" customFormat="1" ht="24" customHeight="1" x14ac:dyDescent="0.3">
      <c r="A8" s="75"/>
      <c r="B8" s="37">
        <v>4140</v>
      </c>
      <c r="C8" s="38">
        <v>532100</v>
      </c>
      <c r="D8" s="41" t="s">
        <v>5</v>
      </c>
      <c r="E8" s="42">
        <v>-1193460</v>
      </c>
      <c r="F8" s="27">
        <v>-56593.42</v>
      </c>
      <c r="G8" s="27">
        <v>-64205.73</v>
      </c>
      <c r="H8" s="27">
        <v>-49968.67</v>
      </c>
      <c r="I8" s="27">
        <v>-3284.41</v>
      </c>
      <c r="J8" s="27">
        <v>-20164.900000000001</v>
      </c>
      <c r="K8" s="27">
        <v>-39323.99</v>
      </c>
      <c r="L8" s="27">
        <v>-4991.75</v>
      </c>
      <c r="M8" s="27">
        <v>-45046.13</v>
      </c>
      <c r="N8" s="27">
        <v>-20523.84</v>
      </c>
      <c r="O8" s="27">
        <v>-25580.83</v>
      </c>
      <c r="P8" s="27">
        <v>-18039.64</v>
      </c>
      <c r="Q8" s="27">
        <v>-17663.43</v>
      </c>
      <c r="R8" s="27">
        <v>0</v>
      </c>
      <c r="S8" s="46">
        <f t="shared" si="0"/>
        <v>-365386.74000000005</v>
      </c>
      <c r="T8" s="3">
        <v>-604730</v>
      </c>
      <c r="U8" s="46">
        <f t="shared" si="1"/>
        <v>-239343.25999999995</v>
      </c>
      <c r="V8" s="2"/>
    </row>
    <row r="9" spans="1:22" s="20" customFormat="1" ht="24" customHeight="1" x14ac:dyDescent="0.3">
      <c r="A9" s="75"/>
      <c r="B9" s="37">
        <v>4140</v>
      </c>
      <c r="C9" s="38">
        <v>532200</v>
      </c>
      <c r="D9" s="41" t="s">
        <v>6</v>
      </c>
      <c r="E9" s="42">
        <v>-155450</v>
      </c>
      <c r="F9" s="27">
        <v>-5893.72</v>
      </c>
      <c r="G9" s="27">
        <v>-5990.02</v>
      </c>
      <c r="H9" s="27">
        <v>-5510.85</v>
      </c>
      <c r="I9" s="27">
        <v>-5215.51</v>
      </c>
      <c r="J9" s="27">
        <v>-5215</v>
      </c>
      <c r="K9" s="27">
        <v>-5224.07</v>
      </c>
      <c r="L9" s="27">
        <v>0</v>
      </c>
      <c r="M9" s="27">
        <v>-10439.08</v>
      </c>
      <c r="N9" s="27">
        <v>-5224.07</v>
      </c>
      <c r="O9" s="27">
        <v>-122.51</v>
      </c>
      <c r="P9" s="27">
        <v>-13.61</v>
      </c>
      <c r="Q9" s="27">
        <v>-15908.17</v>
      </c>
      <c r="R9" s="27">
        <v>0</v>
      </c>
      <c r="S9" s="46">
        <f t="shared" si="0"/>
        <v>-64756.610000000008</v>
      </c>
      <c r="T9" s="3">
        <v>-77725</v>
      </c>
      <c r="U9" s="46">
        <f t="shared" si="1"/>
        <v>-12968.389999999992</v>
      </c>
      <c r="V9" s="2"/>
    </row>
    <row r="10" spans="1:22" s="20" customFormat="1" ht="24" customHeight="1" x14ac:dyDescent="0.3">
      <c r="A10" s="75"/>
      <c r="B10" s="37">
        <v>4140</v>
      </c>
      <c r="C10" s="38">
        <v>532400</v>
      </c>
      <c r="D10" s="41" t="s">
        <v>11</v>
      </c>
      <c r="E10" s="42">
        <v>-3043000</v>
      </c>
      <c r="F10" s="27">
        <v>-127635.75</v>
      </c>
      <c r="G10" s="27">
        <v>-134147.41</v>
      </c>
      <c r="H10" s="27">
        <v>-69078.490000000005</v>
      </c>
      <c r="I10" s="27">
        <v>-1.5</v>
      </c>
      <c r="J10" s="27">
        <v>-5.25</v>
      </c>
      <c r="K10" s="27">
        <v>-3.83</v>
      </c>
      <c r="L10" s="27">
        <v>-24740.85</v>
      </c>
      <c r="M10" s="27">
        <v>-62830.75</v>
      </c>
      <c r="N10" s="27">
        <v>-79655.61</v>
      </c>
      <c r="O10" s="27">
        <v>-93004.3</v>
      </c>
      <c r="P10" s="27">
        <v>-55574.2</v>
      </c>
      <c r="Q10" s="27">
        <v>-51407.44</v>
      </c>
      <c r="R10" s="27">
        <v>0</v>
      </c>
      <c r="S10" s="46">
        <f t="shared" si="0"/>
        <v>-698085.37999999989</v>
      </c>
      <c r="T10" s="3">
        <v>-1544000</v>
      </c>
      <c r="U10" s="46">
        <f t="shared" si="1"/>
        <v>-845914.62000000011</v>
      </c>
      <c r="V10" s="2"/>
    </row>
    <row r="11" spans="1:22" s="20" customFormat="1" ht="24" customHeight="1" x14ac:dyDescent="0.3">
      <c r="A11" s="75"/>
      <c r="B11" s="37">
        <v>4140</v>
      </c>
      <c r="C11" s="38">
        <v>532500</v>
      </c>
      <c r="D11" s="41" t="s">
        <v>12</v>
      </c>
      <c r="E11" s="42">
        <v>-5438000</v>
      </c>
      <c r="F11" s="27">
        <v>-134662.51999999999</v>
      </c>
      <c r="G11" s="27">
        <v>-130353.68</v>
      </c>
      <c r="H11" s="27">
        <v>-106504.91</v>
      </c>
      <c r="I11" s="27">
        <v>-48863.7</v>
      </c>
      <c r="J11" s="27">
        <v>-48245.2</v>
      </c>
      <c r="K11" s="27">
        <v>-49777.22</v>
      </c>
      <c r="L11" s="27">
        <v>-38206.22</v>
      </c>
      <c r="M11" s="27">
        <v>-74022.820000000007</v>
      </c>
      <c r="N11" s="27">
        <v>-65242.73</v>
      </c>
      <c r="O11" s="27">
        <v>-78503.91</v>
      </c>
      <c r="P11" s="27">
        <v>-62366.83</v>
      </c>
      <c r="Q11" s="73">
        <v>-60229.03</v>
      </c>
      <c r="R11" s="27">
        <v>192569.61</v>
      </c>
      <c r="S11" s="46">
        <f t="shared" si="0"/>
        <v>-704409.16</v>
      </c>
      <c r="T11" s="3">
        <v>-2895000</v>
      </c>
      <c r="U11" s="46">
        <f t="shared" si="1"/>
        <v>-2190590.84</v>
      </c>
      <c r="V11" s="2"/>
    </row>
    <row r="12" spans="1:22" s="20" customFormat="1" ht="24" customHeight="1" x14ac:dyDescent="0.3">
      <c r="A12" s="75"/>
      <c r="B12" s="37">
        <v>4140</v>
      </c>
      <c r="C12" s="38">
        <v>532600</v>
      </c>
      <c r="D12" s="41" t="s">
        <v>46</v>
      </c>
      <c r="E12" s="42">
        <v>0</v>
      </c>
      <c r="F12" s="27">
        <v>-3312.81</v>
      </c>
      <c r="G12" s="27">
        <v>-3497.61</v>
      </c>
      <c r="H12" s="27">
        <v>-3578.01</v>
      </c>
      <c r="I12" s="27">
        <v>-3658.86</v>
      </c>
      <c r="J12" s="27">
        <v>-2924.44</v>
      </c>
      <c r="K12" s="27">
        <v>-2311.9299999999998</v>
      </c>
      <c r="L12" s="27">
        <v>-2181.66</v>
      </c>
      <c r="M12" s="27">
        <v>-1783.25</v>
      </c>
      <c r="N12" s="27">
        <v>-1845.82</v>
      </c>
      <c r="O12" s="27">
        <v>-51660.08</v>
      </c>
      <c r="P12" s="27">
        <v>-5452.33</v>
      </c>
      <c r="Q12" s="27">
        <v>-2760.63</v>
      </c>
      <c r="R12" s="27">
        <v>0</v>
      </c>
      <c r="S12" s="46">
        <f t="shared" si="0"/>
        <v>-84967.430000000008</v>
      </c>
      <c r="T12" s="3">
        <v>0</v>
      </c>
      <c r="U12" s="46">
        <f t="shared" ref="U12" si="3">T12-S12</f>
        <v>84967.430000000008</v>
      </c>
      <c r="V12" s="2"/>
    </row>
    <row r="13" spans="1:22" s="20" customFormat="1" ht="24" customHeight="1" x14ac:dyDescent="0.3">
      <c r="A13" s="75"/>
      <c r="B13" s="37">
        <v>4140</v>
      </c>
      <c r="C13" s="38">
        <v>532650</v>
      </c>
      <c r="D13" s="41" t="s">
        <v>13</v>
      </c>
      <c r="E13" s="42">
        <v>-118244</v>
      </c>
      <c r="F13" s="27">
        <v>-4905.3500000000004</v>
      </c>
      <c r="G13" s="27">
        <v>-4905.3500000000004</v>
      </c>
      <c r="H13" s="27">
        <v>-4905.3500000000004</v>
      </c>
      <c r="I13" s="27">
        <v>0</v>
      </c>
      <c r="J13" s="27">
        <v>-9811</v>
      </c>
      <c r="K13" s="27">
        <v>-4905.3500000000004</v>
      </c>
      <c r="L13" s="27">
        <v>-4905.3500000000004</v>
      </c>
      <c r="M13" s="27">
        <v>-4905.3500000000004</v>
      </c>
      <c r="N13" s="27">
        <v>-4905.3500000000004</v>
      </c>
      <c r="O13" s="27">
        <v>-4905.3500000000004</v>
      </c>
      <c r="P13" s="27">
        <v>-4905.3500000000004</v>
      </c>
      <c r="Q13" s="27">
        <v>-242.32</v>
      </c>
      <c r="R13" s="27">
        <v>0</v>
      </c>
      <c r="S13" s="46">
        <f t="shared" si="0"/>
        <v>-54201.469999999994</v>
      </c>
      <c r="T13" s="3">
        <v>-60122</v>
      </c>
      <c r="U13" s="46">
        <f t="shared" si="1"/>
        <v>-5920.5300000000061</v>
      </c>
      <c r="V13" s="2"/>
    </row>
    <row r="14" spans="1:22" s="20" customFormat="1" ht="24" customHeight="1" x14ac:dyDescent="0.3">
      <c r="A14" s="75"/>
      <c r="B14" s="37">
        <v>4140</v>
      </c>
      <c r="C14" s="43" t="s">
        <v>7</v>
      </c>
      <c r="D14" s="44" t="s">
        <v>18</v>
      </c>
      <c r="E14" s="45">
        <v>-248784</v>
      </c>
      <c r="F14" s="27">
        <v>-13353.12</v>
      </c>
      <c r="G14" s="27">
        <v>-13714.3</v>
      </c>
      <c r="H14" s="27">
        <v>-8875.2800000000007</v>
      </c>
      <c r="I14" s="27">
        <v>-3077.15</v>
      </c>
      <c r="J14" s="27">
        <v>-2369.16</v>
      </c>
      <c r="K14" s="27">
        <v>-2134.7800000000002</v>
      </c>
      <c r="L14" s="27">
        <v>-1415.91</v>
      </c>
      <c r="M14" s="27">
        <v>-3917.24</v>
      </c>
      <c r="N14" s="27">
        <v>-2723.61</v>
      </c>
      <c r="O14" s="27">
        <v>-3297.6</v>
      </c>
      <c r="P14" s="27">
        <v>-1697.65</v>
      </c>
      <c r="Q14" s="27">
        <v>-3209.91</v>
      </c>
      <c r="R14" s="27">
        <v>0</v>
      </c>
      <c r="S14" s="46">
        <f t="shared" si="0"/>
        <v>-59785.709999999992</v>
      </c>
      <c r="T14" s="3">
        <v>-126892</v>
      </c>
      <c r="U14" s="46">
        <f t="shared" si="1"/>
        <v>-67106.290000000008</v>
      </c>
      <c r="V14" s="2"/>
    </row>
    <row r="15" spans="1:22" s="20" customFormat="1" ht="24" customHeight="1" x14ac:dyDescent="0.3">
      <c r="A15" s="75"/>
      <c r="B15" s="37">
        <v>4140</v>
      </c>
      <c r="C15" s="43" t="s">
        <v>8</v>
      </c>
      <c r="D15" s="44" t="s">
        <v>19</v>
      </c>
      <c r="E15" s="45">
        <v>-177000</v>
      </c>
      <c r="F15" s="27">
        <v>-6047.98</v>
      </c>
      <c r="G15" s="27">
        <v>-5935.97</v>
      </c>
      <c r="H15" s="27">
        <v>-5935.98</v>
      </c>
      <c r="I15" s="27">
        <v>-5935.98</v>
      </c>
      <c r="J15" s="27">
        <v>-5823.98</v>
      </c>
      <c r="K15" s="27">
        <v>-5487.98</v>
      </c>
      <c r="L15" s="27">
        <v>-2240</v>
      </c>
      <c r="M15" s="27">
        <v>-3520.07</v>
      </c>
      <c r="N15" s="27">
        <v>-3781.86</v>
      </c>
      <c r="O15" s="27">
        <v>-2016</v>
      </c>
      <c r="P15" s="27">
        <v>0</v>
      </c>
      <c r="Q15" s="27">
        <v>-4032.91</v>
      </c>
      <c r="R15" s="27">
        <v>0</v>
      </c>
      <c r="S15" s="46">
        <f t="shared" si="0"/>
        <v>-50758.709999999992</v>
      </c>
      <c r="T15" s="3">
        <v>-91000</v>
      </c>
      <c r="U15" s="46">
        <f t="shared" si="1"/>
        <v>-40241.290000000008</v>
      </c>
      <c r="V15" s="68"/>
    </row>
    <row r="16" spans="1:22" s="20" customFormat="1" ht="24" customHeight="1" x14ac:dyDescent="0.3">
      <c r="A16" s="75"/>
      <c r="B16" s="37">
        <v>4140</v>
      </c>
      <c r="C16" s="43" t="s">
        <v>15</v>
      </c>
      <c r="D16" s="44" t="s">
        <v>16</v>
      </c>
      <c r="E16" s="45">
        <v>-92000</v>
      </c>
      <c r="F16" s="27">
        <v>-428</v>
      </c>
      <c r="G16" s="27">
        <v>-926</v>
      </c>
      <c r="H16" s="27">
        <v>-317</v>
      </c>
      <c r="I16" s="27">
        <v>-120</v>
      </c>
      <c r="J16" s="27">
        <v>-122</v>
      </c>
      <c r="K16" s="27">
        <v>-120</v>
      </c>
      <c r="L16" s="27">
        <v>-900</v>
      </c>
      <c r="M16" s="27">
        <v>-5166</v>
      </c>
      <c r="N16" s="27">
        <v>-4502</v>
      </c>
      <c r="O16" s="27">
        <v>-4444</v>
      </c>
      <c r="P16" s="27">
        <v>-2123</v>
      </c>
      <c r="Q16" s="27">
        <v>-3020</v>
      </c>
      <c r="R16" s="27">
        <v>0</v>
      </c>
      <c r="S16" s="46">
        <f t="shared" si="0"/>
        <v>-22188</v>
      </c>
      <c r="T16" s="3">
        <v>-46000</v>
      </c>
      <c r="U16" s="46">
        <f t="shared" si="1"/>
        <v>-23812</v>
      </c>
    </row>
    <row r="17" spans="1:21" s="26" customFormat="1" ht="24" customHeight="1" x14ac:dyDescent="0.3">
      <c r="B17" s="2"/>
      <c r="C17" s="2"/>
      <c r="D17" s="2" t="s">
        <v>40</v>
      </c>
      <c r="E17" s="4">
        <f t="shared" ref="E17:U17" si="4">SUM(E2:E16)</f>
        <v>-16469620</v>
      </c>
      <c r="F17" s="4">
        <f t="shared" si="4"/>
        <v>-633349.27</v>
      </c>
      <c r="G17" s="4">
        <f t="shared" si="4"/>
        <v>-545192.42000000004</v>
      </c>
      <c r="H17" s="4">
        <f t="shared" si="4"/>
        <v>-428454.89</v>
      </c>
      <c r="I17" s="4">
        <f>SUM(I2:I16)</f>
        <v>-191414.75</v>
      </c>
      <c r="J17" s="4">
        <f t="shared" si="4"/>
        <v>-219067.13</v>
      </c>
      <c r="K17" s="4">
        <f t="shared" si="4"/>
        <v>-176118.52</v>
      </c>
      <c r="L17" s="4">
        <f t="shared" si="4"/>
        <v>-137526.82</v>
      </c>
      <c r="M17" s="4">
        <f t="shared" si="4"/>
        <v>-405291.64</v>
      </c>
      <c r="N17" s="4">
        <f t="shared" si="4"/>
        <v>-411864.74</v>
      </c>
      <c r="O17" s="4">
        <f t="shared" si="4"/>
        <v>-421525.19</v>
      </c>
      <c r="P17" s="4">
        <f t="shared" si="4"/>
        <v>-223333.37000000002</v>
      </c>
      <c r="Q17" s="4">
        <f t="shared" si="4"/>
        <v>-370393.98999999993</v>
      </c>
      <c r="R17" s="4">
        <f t="shared" ref="R17" si="5">SUM(R2:R16)</f>
        <v>192569.61</v>
      </c>
      <c r="S17" s="4">
        <f t="shared" si="4"/>
        <v>-3970963.1200000006</v>
      </c>
      <c r="T17" s="4">
        <f>SUM(T2:T16)</f>
        <v>-8519310</v>
      </c>
      <c r="U17" s="4">
        <f t="shared" si="4"/>
        <v>-4548346.88</v>
      </c>
    </row>
    <row r="18" spans="1:21" s="20" customFormat="1" ht="24" customHeight="1" x14ac:dyDescent="0.3">
      <c r="A18" s="81" t="s">
        <v>39</v>
      </c>
      <c r="B18" s="37" t="s">
        <v>33</v>
      </c>
      <c r="C18" s="38">
        <v>540000</v>
      </c>
      <c r="D18" s="41" t="s">
        <v>34</v>
      </c>
      <c r="E18" s="42">
        <v>0</v>
      </c>
      <c r="F18" s="27">
        <v>-6163.52</v>
      </c>
      <c r="G18" s="27">
        <v>-5875.33</v>
      </c>
      <c r="H18" s="27">
        <v>-5412.23</v>
      </c>
      <c r="I18" s="27">
        <v>-5318.06</v>
      </c>
      <c r="J18" s="27">
        <v>-4952.42</v>
      </c>
      <c r="K18" s="27">
        <v>-4580.54</v>
      </c>
      <c r="L18" s="27">
        <v>-4529.93</v>
      </c>
      <c r="M18" s="27">
        <v>-4763.83</v>
      </c>
      <c r="N18" s="27">
        <v>-4138.03</v>
      </c>
      <c r="O18" s="27">
        <v>45733.89</v>
      </c>
      <c r="P18" s="27">
        <v>-118.97</v>
      </c>
      <c r="Q18" s="27">
        <v>0</v>
      </c>
      <c r="R18" s="27">
        <v>0</v>
      </c>
      <c r="S18" s="46">
        <f>SUM(F18:R18)</f>
        <v>-118.97000000000727</v>
      </c>
      <c r="T18" s="3">
        <v>0</v>
      </c>
      <c r="U18" s="46">
        <f t="shared" si="1"/>
        <v>118.97000000000727</v>
      </c>
    </row>
    <row r="19" spans="1:21" s="20" customFormat="1" ht="24" customHeight="1" x14ac:dyDescent="0.3">
      <c r="A19" s="81"/>
      <c r="B19" s="37" t="s">
        <v>32</v>
      </c>
      <c r="C19" s="38">
        <v>540050</v>
      </c>
      <c r="D19" s="41" t="s">
        <v>49</v>
      </c>
      <c r="E19" s="42">
        <v>-591000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-20000</v>
      </c>
      <c r="R19" s="27">
        <v>0</v>
      </c>
      <c r="S19" s="46">
        <f t="shared" ref="S19" si="6">SUM(F19:R19)</f>
        <v>-20000</v>
      </c>
      <c r="T19" s="67">
        <v>0</v>
      </c>
      <c r="U19" s="46">
        <f t="shared" si="1"/>
        <v>20000</v>
      </c>
    </row>
    <row r="20" spans="1:21" s="26" customFormat="1" ht="24" customHeight="1" x14ac:dyDescent="0.3">
      <c r="B20" s="2"/>
      <c r="C20" s="2"/>
      <c r="D20" s="2" t="s">
        <v>41</v>
      </c>
      <c r="E20" s="4">
        <f>SUM(E18:E19)</f>
        <v>-591000</v>
      </c>
      <c r="F20" s="4">
        <f>SUM(F18:F19)</f>
        <v>-6163.52</v>
      </c>
      <c r="G20" s="4">
        <f>SUM(G18:G19)</f>
        <v>-5875.33</v>
      </c>
      <c r="H20" s="4">
        <f>SUM(H18:H19)</f>
        <v>-5412.23</v>
      </c>
      <c r="I20" s="4">
        <f>SUM(I18:I19)</f>
        <v>-5318.06</v>
      </c>
      <c r="J20" s="4">
        <f>SUM(J18:J19)</f>
        <v>-4952.42</v>
      </c>
      <c r="K20" s="4">
        <f>SUM(K18:K19)</f>
        <v>-4580.54</v>
      </c>
      <c r="L20" s="4">
        <f>SUM(L18:L19)</f>
        <v>-4529.93</v>
      </c>
      <c r="M20" s="4">
        <f>SUM(M18:M19)</f>
        <v>-4763.83</v>
      </c>
      <c r="N20" s="4">
        <f>SUM(N18:N19)</f>
        <v>-4138.03</v>
      </c>
      <c r="O20" s="4">
        <f>SUM(O18:O19)</f>
        <v>45733.89</v>
      </c>
      <c r="P20" s="4">
        <f>SUM(P18:P19)</f>
        <v>-118.97</v>
      </c>
      <c r="Q20" s="4">
        <f>SUM(Q18:Q19)</f>
        <v>-20000</v>
      </c>
      <c r="R20" s="4">
        <f>SUM(R18:R19)</f>
        <v>0</v>
      </c>
      <c r="S20" s="4">
        <f>SUM(S18:S19)</f>
        <v>-20118.970000000008</v>
      </c>
      <c r="T20" s="4">
        <f>SUM(T18:T19)</f>
        <v>0</v>
      </c>
      <c r="U20" s="4">
        <f>SUM(U18:U19)</f>
        <v>20118.970000000008</v>
      </c>
    </row>
    <row r="21" spans="1:21" s="26" customFormat="1" ht="12" customHeight="1" x14ac:dyDescent="0.3"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s="26" customFormat="1" ht="24" customHeight="1" x14ac:dyDescent="0.3">
      <c r="B22" s="25"/>
      <c r="C22" s="25"/>
      <c r="D22" s="15" t="s">
        <v>51</v>
      </c>
      <c r="E22" s="16">
        <f>E17+E20</f>
        <v>-17060620</v>
      </c>
      <c r="F22" s="16">
        <f>F17+F20</f>
        <v>-639512.79</v>
      </c>
      <c r="G22" s="16">
        <f>G17+G20</f>
        <v>-551067.75</v>
      </c>
      <c r="H22" s="16">
        <f>H17+H20</f>
        <v>-433867.12</v>
      </c>
      <c r="I22" s="16">
        <f>I17+I20</f>
        <v>-196732.81</v>
      </c>
      <c r="J22" s="16">
        <f>J17+J20</f>
        <v>-224019.55000000002</v>
      </c>
      <c r="K22" s="16">
        <f>K17+K20</f>
        <v>-180699.06</v>
      </c>
      <c r="L22" s="16">
        <f>L17+L20</f>
        <v>-142056.75</v>
      </c>
      <c r="M22" s="16">
        <f>M17+M20</f>
        <v>-410055.47000000003</v>
      </c>
      <c r="N22" s="16">
        <f>N17+N20</f>
        <v>-416002.77</v>
      </c>
      <c r="O22" s="16">
        <f>O17+O20</f>
        <v>-375791.3</v>
      </c>
      <c r="P22" s="16">
        <f>P17+P20</f>
        <v>-223452.34000000003</v>
      </c>
      <c r="Q22" s="16">
        <f>Q17+Q20</f>
        <v>-390393.98999999993</v>
      </c>
      <c r="R22" s="16">
        <f>R17+R20</f>
        <v>192569.61</v>
      </c>
      <c r="S22" s="47">
        <f>S17+S20</f>
        <v>-3991082.0900000008</v>
      </c>
      <c r="T22" s="16">
        <f>T17+T20</f>
        <v>-8519310</v>
      </c>
      <c r="U22" s="47">
        <f>U17+U20</f>
        <v>-4528227.91</v>
      </c>
    </row>
    <row r="23" spans="1:21" s="26" customFormat="1" ht="24" customHeight="1" x14ac:dyDescent="0.3">
      <c r="B23" s="2"/>
      <c r="C23" s="2"/>
      <c r="D23" s="70"/>
      <c r="E23" s="71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4"/>
      <c r="U23" s="4"/>
    </row>
    <row r="24" spans="1:21" s="20" customFormat="1" ht="24" customHeight="1" x14ac:dyDescent="0.3">
      <c r="A24" s="76" t="s">
        <v>25</v>
      </c>
      <c r="B24" s="65" t="s">
        <v>26</v>
      </c>
      <c r="C24" s="48" t="s">
        <v>0</v>
      </c>
      <c r="D24" s="49" t="s">
        <v>1</v>
      </c>
      <c r="E24" s="50" t="s">
        <v>22</v>
      </c>
      <c r="F24" s="51">
        <v>43831</v>
      </c>
      <c r="G24" s="51">
        <v>43862</v>
      </c>
      <c r="H24" s="51">
        <v>43891</v>
      </c>
      <c r="I24" s="51">
        <v>43922</v>
      </c>
      <c r="J24" s="51">
        <v>43952</v>
      </c>
      <c r="K24" s="51">
        <v>43983</v>
      </c>
      <c r="L24" s="51">
        <v>44013</v>
      </c>
      <c r="M24" s="51">
        <v>44044</v>
      </c>
      <c r="N24" s="51">
        <v>44075</v>
      </c>
      <c r="O24" s="51">
        <v>44105</v>
      </c>
      <c r="P24" s="51">
        <v>44136</v>
      </c>
      <c r="Q24" s="51">
        <v>44166</v>
      </c>
      <c r="R24" s="51" t="s">
        <v>57</v>
      </c>
      <c r="S24" s="52" t="s">
        <v>17</v>
      </c>
      <c r="T24" s="52" t="s">
        <v>20</v>
      </c>
      <c r="U24" s="52" t="s">
        <v>31</v>
      </c>
    </row>
    <row r="25" spans="1:21" s="20" customFormat="1" ht="24" customHeight="1" x14ac:dyDescent="0.3">
      <c r="A25" s="77"/>
      <c r="B25" s="53">
        <v>4140</v>
      </c>
      <c r="C25" s="54">
        <v>530100</v>
      </c>
      <c r="D25" s="55" t="s">
        <v>2</v>
      </c>
      <c r="E25" s="56">
        <v>597482</v>
      </c>
      <c r="F25" s="27">
        <v>31032.61</v>
      </c>
      <c r="G25" s="27">
        <v>30587.21</v>
      </c>
      <c r="H25" s="27">
        <v>2605.44</v>
      </c>
      <c r="I25" s="27">
        <v>88131.38</v>
      </c>
      <c r="J25" s="27">
        <v>2323.6</v>
      </c>
      <c r="K25" s="27">
        <v>31347.57</v>
      </c>
      <c r="L25" s="27">
        <v>31076.89</v>
      </c>
      <c r="M25" s="27">
        <v>2498.5300000000002</v>
      </c>
      <c r="N25" s="27">
        <v>61323.47</v>
      </c>
      <c r="O25" s="27">
        <v>31608.55</v>
      </c>
      <c r="P25" s="27">
        <v>2722.38</v>
      </c>
      <c r="Q25" s="27">
        <v>27696.42</v>
      </c>
      <c r="R25" s="73">
        <v>30239.85</v>
      </c>
      <c r="S25" s="62">
        <f>SUM(F25:R25)</f>
        <v>373193.89999999997</v>
      </c>
      <c r="T25" s="3">
        <v>298837</v>
      </c>
      <c r="U25" s="62">
        <f>T25-S25</f>
        <v>-74356.899999999965</v>
      </c>
    </row>
    <row r="26" spans="1:21" s="20" customFormat="1" ht="24" customHeight="1" x14ac:dyDescent="0.3">
      <c r="A26" s="77"/>
      <c r="B26" s="53">
        <v>4140</v>
      </c>
      <c r="C26" s="54">
        <v>530200</v>
      </c>
      <c r="D26" s="57" t="s">
        <v>3</v>
      </c>
      <c r="E26" s="58">
        <v>600340</v>
      </c>
      <c r="F26" s="27">
        <v>35726.559999999998</v>
      </c>
      <c r="G26" s="27">
        <v>29147.62</v>
      </c>
      <c r="H26" s="27">
        <v>26235.74</v>
      </c>
      <c r="I26" s="27">
        <v>18555.490000000002</v>
      </c>
      <c r="J26" s="27">
        <v>23602.44</v>
      </c>
      <c r="K26" s="27">
        <v>5769.83</v>
      </c>
      <c r="L26" s="27">
        <v>14093.5</v>
      </c>
      <c r="M26" s="27">
        <v>33483.86</v>
      </c>
      <c r="N26" s="27">
        <v>21959.83</v>
      </c>
      <c r="O26" s="27">
        <v>22611.46</v>
      </c>
      <c r="P26" s="27">
        <v>-4865.96</v>
      </c>
      <c r="Q26" s="27">
        <v>3542.45</v>
      </c>
      <c r="R26" s="73">
        <v>1160.8800000000001</v>
      </c>
      <c r="S26" s="62">
        <f t="shared" ref="S26:S40" si="7">SUM(F26:R26)</f>
        <v>231023.7</v>
      </c>
      <c r="T26" s="3">
        <v>306670</v>
      </c>
      <c r="U26" s="62">
        <f t="shared" ref="U26:U40" si="8">T26-S26</f>
        <v>75646.299999999988</v>
      </c>
    </row>
    <row r="27" spans="1:21" s="20" customFormat="1" ht="24" customHeight="1" x14ac:dyDescent="0.3">
      <c r="A27" s="77"/>
      <c r="B27" s="53">
        <v>4140</v>
      </c>
      <c r="C27" s="54">
        <v>530300</v>
      </c>
      <c r="D27" s="57" t="s">
        <v>10</v>
      </c>
      <c r="E27" s="58">
        <v>753700</v>
      </c>
      <c r="F27" s="27">
        <v>21172.97</v>
      </c>
      <c r="G27" s="27">
        <v>22633.37</v>
      </c>
      <c r="H27" s="27">
        <v>29911.31</v>
      </c>
      <c r="I27" s="27">
        <v>44639.64</v>
      </c>
      <c r="J27" s="27">
        <v>12217.37</v>
      </c>
      <c r="K27" s="27">
        <v>7610.22</v>
      </c>
      <c r="L27" s="27">
        <v>18718.95</v>
      </c>
      <c r="M27" s="27">
        <v>-15614.79</v>
      </c>
      <c r="N27" s="27">
        <v>50708.03</v>
      </c>
      <c r="O27" s="27">
        <v>42791.72</v>
      </c>
      <c r="P27" s="27">
        <v>84037.54</v>
      </c>
      <c r="Q27" s="27">
        <v>-4395.0200000000004</v>
      </c>
      <c r="R27" s="73">
        <v>-26067.93</v>
      </c>
      <c r="S27" s="62">
        <f t="shared" si="7"/>
        <v>288363.37999999995</v>
      </c>
      <c r="T27" s="3">
        <v>384200</v>
      </c>
      <c r="U27" s="62">
        <f t="shared" si="8"/>
        <v>95836.620000000054</v>
      </c>
    </row>
    <row r="28" spans="1:21" s="20" customFormat="1" ht="24" customHeight="1" x14ac:dyDescent="0.3">
      <c r="A28" s="77"/>
      <c r="B28" s="53">
        <v>4140</v>
      </c>
      <c r="C28" s="54">
        <v>530500</v>
      </c>
      <c r="D28" s="57" t="s">
        <v>56</v>
      </c>
      <c r="E28" s="58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1.04</v>
      </c>
      <c r="R28" s="73">
        <v>9</v>
      </c>
      <c r="S28" s="62">
        <f t="shared" si="7"/>
        <v>10.039999999999999</v>
      </c>
      <c r="T28" s="3">
        <v>0</v>
      </c>
      <c r="U28" s="62">
        <f t="shared" ref="U28" si="9">T28-S28</f>
        <v>-10.039999999999999</v>
      </c>
    </row>
    <row r="29" spans="1:21" s="20" customFormat="1" ht="24" customHeight="1" x14ac:dyDescent="0.3">
      <c r="A29" s="77"/>
      <c r="B29" s="53">
        <v>4140</v>
      </c>
      <c r="C29" s="54">
        <v>530500</v>
      </c>
      <c r="D29" s="57" t="s">
        <v>55</v>
      </c>
      <c r="E29" s="58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73">
        <v>38.04</v>
      </c>
      <c r="S29" s="62">
        <f t="shared" si="7"/>
        <v>38.04</v>
      </c>
      <c r="T29" s="3">
        <v>0</v>
      </c>
      <c r="U29" s="62">
        <f t="shared" ref="U29" si="10">T29-S29</f>
        <v>-38.04</v>
      </c>
    </row>
    <row r="30" spans="1:21" s="20" customFormat="1" ht="24" customHeight="1" x14ac:dyDescent="0.3">
      <c r="A30" s="77"/>
      <c r="B30" s="53">
        <v>4140</v>
      </c>
      <c r="C30" s="54">
        <v>531400</v>
      </c>
      <c r="D30" s="55" t="s">
        <v>4</v>
      </c>
      <c r="E30" s="56">
        <v>385714</v>
      </c>
      <c r="F30" s="27">
        <v>12059.31</v>
      </c>
      <c r="G30" s="27">
        <v>17795.13</v>
      </c>
      <c r="H30" s="27">
        <v>11047.21</v>
      </c>
      <c r="I30" s="27">
        <v>10139.540000000001</v>
      </c>
      <c r="J30" s="27">
        <v>10014.75</v>
      </c>
      <c r="K30" s="27">
        <v>6385.67</v>
      </c>
      <c r="L30" s="27">
        <v>8966.41</v>
      </c>
      <c r="M30" s="27">
        <v>13026.82</v>
      </c>
      <c r="N30" s="27">
        <v>8031.43</v>
      </c>
      <c r="O30" s="27">
        <v>11062.09</v>
      </c>
      <c r="P30" s="27">
        <v>12410.26</v>
      </c>
      <c r="Q30" s="27">
        <v>11705.9</v>
      </c>
      <c r="R30" s="73">
        <v>2965.48</v>
      </c>
      <c r="S30" s="62">
        <f t="shared" si="7"/>
        <v>135610</v>
      </c>
      <c r="T30" s="3">
        <v>196807</v>
      </c>
      <c r="U30" s="62">
        <f t="shared" si="8"/>
        <v>61197</v>
      </c>
    </row>
    <row r="31" spans="1:21" s="20" customFormat="1" ht="24" customHeight="1" x14ac:dyDescent="0.3">
      <c r="A31" s="77"/>
      <c r="B31" s="53">
        <v>4140</v>
      </c>
      <c r="C31" s="54">
        <v>532100</v>
      </c>
      <c r="D31" s="57" t="s">
        <v>5</v>
      </c>
      <c r="E31" s="58">
        <v>640848</v>
      </c>
      <c r="F31" s="27">
        <v>24509.18</v>
      </c>
      <c r="G31" s="27">
        <v>24623.58</v>
      </c>
      <c r="H31" s="27">
        <v>25653.78</v>
      </c>
      <c r="I31" s="27">
        <v>33679.699999999997</v>
      </c>
      <c r="J31" s="27">
        <v>20941.099999999999</v>
      </c>
      <c r="K31" s="27">
        <v>3646.05</v>
      </c>
      <c r="L31" s="27">
        <v>13740.15</v>
      </c>
      <c r="M31" s="27">
        <v>10857.66</v>
      </c>
      <c r="N31" s="27">
        <v>15305.51</v>
      </c>
      <c r="O31" s="27">
        <v>15466.25</v>
      </c>
      <c r="P31" s="27">
        <v>11698.95</v>
      </c>
      <c r="Q31" s="27">
        <v>2954.87</v>
      </c>
      <c r="R31" s="73">
        <v>6001.85</v>
      </c>
      <c r="S31" s="62">
        <f t="shared" si="7"/>
        <v>209078.63</v>
      </c>
      <c r="T31" s="3">
        <v>328774</v>
      </c>
      <c r="U31" s="62">
        <f t="shared" si="8"/>
        <v>119695.37</v>
      </c>
    </row>
    <row r="32" spans="1:21" s="20" customFormat="1" ht="24" customHeight="1" x14ac:dyDescent="0.3">
      <c r="A32" s="77"/>
      <c r="B32" s="53">
        <v>4140</v>
      </c>
      <c r="C32" s="54">
        <v>532200</v>
      </c>
      <c r="D32" s="57" t="s">
        <v>6</v>
      </c>
      <c r="E32" s="58">
        <v>94554</v>
      </c>
      <c r="F32" s="27">
        <v>3691.3</v>
      </c>
      <c r="G32" s="27">
        <v>3333.84</v>
      </c>
      <c r="H32" s="27">
        <v>3462.58</v>
      </c>
      <c r="I32" s="27">
        <v>4565.54</v>
      </c>
      <c r="J32" s="27">
        <v>2817.89</v>
      </c>
      <c r="K32" s="27">
        <v>591.46</v>
      </c>
      <c r="L32" s="27">
        <v>2042.56</v>
      </c>
      <c r="M32" s="27">
        <v>1274.8</v>
      </c>
      <c r="N32" s="27">
        <v>2583.16</v>
      </c>
      <c r="O32" s="27">
        <v>2179.7199999999998</v>
      </c>
      <c r="P32" s="27">
        <v>1978.57</v>
      </c>
      <c r="Q32" s="27">
        <v>-37.9</v>
      </c>
      <c r="R32" s="73">
        <v>1517.31</v>
      </c>
      <c r="S32" s="62">
        <f t="shared" si="7"/>
        <v>30000.83</v>
      </c>
      <c r="T32" s="3">
        <v>48277</v>
      </c>
      <c r="U32" s="62">
        <f t="shared" si="8"/>
        <v>18276.169999999998</v>
      </c>
    </row>
    <row r="33" spans="1:21" s="20" customFormat="1" ht="24" customHeight="1" x14ac:dyDescent="0.3">
      <c r="A33" s="77"/>
      <c r="B33" s="53">
        <v>4140</v>
      </c>
      <c r="C33" s="54">
        <v>532400</v>
      </c>
      <c r="D33" s="57" t="s">
        <v>11</v>
      </c>
      <c r="E33" s="58">
        <v>997210.32</v>
      </c>
      <c r="F33" s="27">
        <v>39698.730000000003</v>
      </c>
      <c r="G33" s="27">
        <v>45433.29</v>
      </c>
      <c r="H33" s="27">
        <v>44491.06</v>
      </c>
      <c r="I33" s="27">
        <v>-48688.17</v>
      </c>
      <c r="J33" s="27">
        <v>14897.12</v>
      </c>
      <c r="K33" s="27">
        <v>19315.45</v>
      </c>
      <c r="L33" s="27">
        <v>2844.43</v>
      </c>
      <c r="M33" s="27">
        <v>20532.93</v>
      </c>
      <c r="N33" s="27">
        <v>34577.199999999997</v>
      </c>
      <c r="O33" s="27">
        <v>25821.31</v>
      </c>
      <c r="P33" s="27">
        <v>26544.240000000002</v>
      </c>
      <c r="Q33" s="27">
        <v>7814.3</v>
      </c>
      <c r="R33" s="73">
        <v>12808.54</v>
      </c>
      <c r="S33" s="62">
        <f t="shared" si="7"/>
        <v>246090.42999999996</v>
      </c>
      <c r="T33" s="3">
        <v>509018.64</v>
      </c>
      <c r="U33" s="62">
        <f t="shared" si="8"/>
        <v>262928.21000000008</v>
      </c>
    </row>
    <row r="34" spans="1:21" s="20" customFormat="1" ht="24" customHeight="1" x14ac:dyDescent="0.3">
      <c r="A34" s="77"/>
      <c r="B34" s="53">
        <v>4140</v>
      </c>
      <c r="C34" s="54">
        <v>532500</v>
      </c>
      <c r="D34" s="57" t="s">
        <v>12</v>
      </c>
      <c r="E34" s="58">
        <v>2571967.84</v>
      </c>
      <c r="F34" s="27">
        <v>147094.01</v>
      </c>
      <c r="G34" s="27">
        <v>86817.43</v>
      </c>
      <c r="H34" s="27">
        <v>92745.87</v>
      </c>
      <c r="I34" s="27">
        <v>89971.62</v>
      </c>
      <c r="J34" s="27">
        <v>49143.06</v>
      </c>
      <c r="K34" s="27">
        <v>60677.98</v>
      </c>
      <c r="L34" s="27">
        <v>82535.199999999997</v>
      </c>
      <c r="M34" s="27">
        <v>100724.02</v>
      </c>
      <c r="N34" s="27">
        <v>93755.41</v>
      </c>
      <c r="O34" s="27">
        <v>100800.73</v>
      </c>
      <c r="P34" s="27">
        <v>92972.07</v>
      </c>
      <c r="Q34" s="27">
        <v>98795.75</v>
      </c>
      <c r="R34" s="73">
        <v>4.3099999999999996</v>
      </c>
      <c r="S34" s="62">
        <f t="shared" si="7"/>
        <v>1096037.46</v>
      </c>
      <c r="T34" s="3">
        <v>1171974.8999999999</v>
      </c>
      <c r="U34" s="62">
        <f t="shared" si="8"/>
        <v>75937.439999999944</v>
      </c>
    </row>
    <row r="35" spans="1:21" s="20" customFormat="1" ht="24" customHeight="1" x14ac:dyDescent="0.3">
      <c r="A35" s="77"/>
      <c r="B35" s="53">
        <v>4140</v>
      </c>
      <c r="C35" s="54">
        <v>532600</v>
      </c>
      <c r="D35" s="57" t="s">
        <v>23</v>
      </c>
      <c r="E35" s="58">
        <v>1165297.18</v>
      </c>
      <c r="F35" s="27">
        <v>53232.55</v>
      </c>
      <c r="G35" s="27">
        <v>52029.1</v>
      </c>
      <c r="H35" s="27">
        <v>47489.38</v>
      </c>
      <c r="I35" s="27">
        <v>62621.35</v>
      </c>
      <c r="J35" s="27">
        <v>42849.29</v>
      </c>
      <c r="K35" s="27">
        <v>42806.36</v>
      </c>
      <c r="L35" s="27">
        <v>40687.32</v>
      </c>
      <c r="M35" s="27">
        <v>42610.86</v>
      </c>
      <c r="N35" s="27">
        <v>38474.230000000003</v>
      </c>
      <c r="O35" s="27">
        <v>47804.7</v>
      </c>
      <c r="P35" s="27">
        <v>28288.26</v>
      </c>
      <c r="Q35" s="27">
        <v>10017.209999999999</v>
      </c>
      <c r="R35" s="73">
        <v>168.95</v>
      </c>
      <c r="S35" s="62">
        <f t="shared" si="7"/>
        <v>509079.56000000006</v>
      </c>
      <c r="T35" s="3">
        <v>576958.85</v>
      </c>
      <c r="U35" s="62">
        <f t="shared" si="8"/>
        <v>67879.289999999921</v>
      </c>
    </row>
    <row r="36" spans="1:21" s="20" customFormat="1" ht="24" customHeight="1" x14ac:dyDescent="0.3">
      <c r="A36" s="77"/>
      <c r="B36" s="53">
        <v>4140</v>
      </c>
      <c r="C36" s="54">
        <v>532650</v>
      </c>
      <c r="D36" s="57" t="s">
        <v>13</v>
      </c>
      <c r="E36" s="58">
        <v>88703.88</v>
      </c>
      <c r="F36" s="27">
        <v>3111.16</v>
      </c>
      <c r="G36" s="27">
        <v>3487.76</v>
      </c>
      <c r="H36" s="27">
        <v>2845.53</v>
      </c>
      <c r="I36" s="27">
        <v>4954.91</v>
      </c>
      <c r="J36" s="27">
        <v>2433.27</v>
      </c>
      <c r="K36" s="27">
        <v>1881.8</v>
      </c>
      <c r="L36" s="27">
        <v>1567.71</v>
      </c>
      <c r="M36" s="27">
        <v>1752.01</v>
      </c>
      <c r="N36" s="27">
        <v>2156.4699999999998</v>
      </c>
      <c r="O36" s="27">
        <v>1617.47</v>
      </c>
      <c r="P36" s="27">
        <v>1539.28</v>
      </c>
      <c r="Q36" s="73">
        <f>1982.95</f>
        <v>1982.95</v>
      </c>
      <c r="R36" s="73">
        <v>116.95</v>
      </c>
      <c r="S36" s="62">
        <f t="shared" si="7"/>
        <v>29447.27</v>
      </c>
      <c r="T36" s="3">
        <v>44958.27</v>
      </c>
      <c r="U36" s="62">
        <f t="shared" si="8"/>
        <v>15510.999999999996</v>
      </c>
    </row>
    <row r="37" spans="1:21" s="20" customFormat="1" ht="24" customHeight="1" x14ac:dyDescent="0.3">
      <c r="A37" s="77"/>
      <c r="B37" s="53">
        <v>4140</v>
      </c>
      <c r="C37" s="54">
        <v>532700</v>
      </c>
      <c r="D37" s="57" t="s">
        <v>14</v>
      </c>
      <c r="E37" s="58">
        <v>758912.95</v>
      </c>
      <c r="F37" s="27">
        <v>31593.47</v>
      </c>
      <c r="G37" s="27">
        <v>32024.9</v>
      </c>
      <c r="H37" s="27">
        <v>27223.54</v>
      </c>
      <c r="I37" s="27">
        <v>27280.06</v>
      </c>
      <c r="J37" s="27">
        <v>24818.6</v>
      </c>
      <c r="K37" s="27">
        <v>25912.65</v>
      </c>
      <c r="L37" s="27">
        <v>25728.89</v>
      </c>
      <c r="M37" s="27">
        <v>25816.21</v>
      </c>
      <c r="N37" s="27">
        <v>25818.400000000001</v>
      </c>
      <c r="O37" s="27">
        <v>28112.21</v>
      </c>
      <c r="P37" s="27">
        <v>25306.33</v>
      </c>
      <c r="Q37" s="27">
        <v>25648.27</v>
      </c>
      <c r="R37" s="73">
        <v>0.11</v>
      </c>
      <c r="S37" s="62">
        <f t="shared" si="7"/>
        <v>325283.64</v>
      </c>
      <c r="T37" s="3">
        <v>357374.82</v>
      </c>
      <c r="U37" s="62">
        <f t="shared" si="8"/>
        <v>32091.179999999993</v>
      </c>
    </row>
    <row r="38" spans="1:21" s="20" customFormat="1" ht="24" customHeight="1" x14ac:dyDescent="0.3">
      <c r="A38" s="77"/>
      <c r="B38" s="53">
        <v>4140</v>
      </c>
      <c r="C38" s="59" t="s">
        <v>7</v>
      </c>
      <c r="D38" s="60" t="s">
        <v>18</v>
      </c>
      <c r="E38" s="61">
        <v>156044</v>
      </c>
      <c r="F38" s="27">
        <v>5200.34</v>
      </c>
      <c r="G38" s="27">
        <v>5285.85</v>
      </c>
      <c r="H38" s="27">
        <v>5397.57</v>
      </c>
      <c r="I38" s="27">
        <v>5994.16</v>
      </c>
      <c r="J38" s="27">
        <v>3688.21</v>
      </c>
      <c r="K38" s="27">
        <v>2283.88</v>
      </c>
      <c r="L38" s="27">
        <v>3388.95</v>
      </c>
      <c r="M38" s="27">
        <v>1214.07</v>
      </c>
      <c r="N38" s="27">
        <v>4466.5200000000004</v>
      </c>
      <c r="O38" s="27">
        <v>3781.61</v>
      </c>
      <c r="P38" s="27">
        <v>3696.54</v>
      </c>
      <c r="Q38" s="27">
        <v>54.31</v>
      </c>
      <c r="R38" s="73">
        <v>2026.33</v>
      </c>
      <c r="S38" s="62">
        <f t="shared" si="7"/>
        <v>46478.340000000004</v>
      </c>
      <c r="T38" s="3">
        <v>80122</v>
      </c>
      <c r="U38" s="62">
        <f t="shared" si="8"/>
        <v>33643.659999999996</v>
      </c>
    </row>
    <row r="39" spans="1:21" s="20" customFormat="1" ht="24" customHeight="1" x14ac:dyDescent="0.3">
      <c r="A39" s="77"/>
      <c r="B39" s="53">
        <v>4140</v>
      </c>
      <c r="C39" s="59" t="s">
        <v>8</v>
      </c>
      <c r="D39" s="60" t="s">
        <v>19</v>
      </c>
      <c r="E39" s="61">
        <v>87952</v>
      </c>
      <c r="F39" s="27">
        <v>3436.26</v>
      </c>
      <c r="G39" s="27">
        <v>2975.35</v>
      </c>
      <c r="H39" s="27">
        <v>2969.17</v>
      </c>
      <c r="I39" s="27">
        <v>3067.3</v>
      </c>
      <c r="J39" s="27">
        <v>2792.25</v>
      </c>
      <c r="K39" s="27">
        <v>2908.81</v>
      </c>
      <c r="L39" s="27">
        <v>2913.19</v>
      </c>
      <c r="M39" s="27">
        <v>2363.64</v>
      </c>
      <c r="N39" s="27">
        <v>-7452.65</v>
      </c>
      <c r="O39" s="27">
        <v>14041.7</v>
      </c>
      <c r="P39" s="27">
        <v>2280.12</v>
      </c>
      <c r="Q39" s="27">
        <v>-111.11</v>
      </c>
      <c r="R39" s="73">
        <v>4843.99</v>
      </c>
      <c r="S39" s="62">
        <f t="shared" si="7"/>
        <v>37028.020000000004</v>
      </c>
      <c r="T39" s="3">
        <v>45026</v>
      </c>
      <c r="U39" s="62">
        <f t="shared" si="8"/>
        <v>7997.9799999999959</v>
      </c>
    </row>
    <row r="40" spans="1:21" s="20" customFormat="1" ht="24" customHeight="1" x14ac:dyDescent="0.3">
      <c r="A40" s="77"/>
      <c r="B40" s="53">
        <v>4140</v>
      </c>
      <c r="C40" s="59" t="s">
        <v>15</v>
      </c>
      <c r="D40" s="60" t="s">
        <v>16</v>
      </c>
      <c r="E40" s="61">
        <v>159240.72</v>
      </c>
      <c r="F40" s="27">
        <v>3313.3</v>
      </c>
      <c r="G40" s="27">
        <v>4071.54</v>
      </c>
      <c r="H40" s="27">
        <v>4927.84</v>
      </c>
      <c r="I40" s="27">
        <v>11.21</v>
      </c>
      <c r="J40" s="27">
        <v>11.21</v>
      </c>
      <c r="K40" s="27">
        <v>11.21</v>
      </c>
      <c r="L40" s="27">
        <v>7.73</v>
      </c>
      <c r="M40" s="27">
        <v>3719.69</v>
      </c>
      <c r="N40" s="27">
        <v>9718.9599999999991</v>
      </c>
      <c r="O40" s="27">
        <v>2436.54</v>
      </c>
      <c r="P40" s="27">
        <v>5902.37</v>
      </c>
      <c r="Q40" s="27">
        <v>4674.32</v>
      </c>
      <c r="R40" s="73">
        <v>0</v>
      </c>
      <c r="S40" s="62">
        <f t="shared" si="7"/>
        <v>38805.919999999998</v>
      </c>
      <c r="T40" s="3">
        <v>79613.88</v>
      </c>
      <c r="U40" s="62">
        <f t="shared" si="8"/>
        <v>40807.960000000006</v>
      </c>
    </row>
    <row r="41" spans="1:21" s="20" customFormat="1" ht="24" customHeight="1" x14ac:dyDescent="0.3">
      <c r="B41" s="2"/>
      <c r="C41" s="2"/>
      <c r="D41" s="2" t="s">
        <v>42</v>
      </c>
      <c r="E41" s="4">
        <f t="shared" ref="E41:T41" si="11">SUM(E25:E40)</f>
        <v>9057966.8900000006</v>
      </c>
      <c r="F41" s="4">
        <f t="shared" si="11"/>
        <v>414871.75</v>
      </c>
      <c r="G41" s="4">
        <f t="shared" si="11"/>
        <v>360245.97</v>
      </c>
      <c r="H41" s="4">
        <f t="shared" si="11"/>
        <v>327006.02</v>
      </c>
      <c r="I41" s="4">
        <f t="shared" si="11"/>
        <v>344923.72999999992</v>
      </c>
      <c r="J41" s="4">
        <f t="shared" si="11"/>
        <v>212550.15999999997</v>
      </c>
      <c r="K41" s="4">
        <f t="shared" si="11"/>
        <v>211148.94</v>
      </c>
      <c r="L41" s="4">
        <f t="shared" si="11"/>
        <v>248311.87999999998</v>
      </c>
      <c r="M41" s="4">
        <f t="shared" si="11"/>
        <v>244260.31000000003</v>
      </c>
      <c r="N41" s="4">
        <f t="shared" si="11"/>
        <v>361425.97000000003</v>
      </c>
      <c r="O41" s="4">
        <f t="shared" si="11"/>
        <v>350136.06</v>
      </c>
      <c r="P41" s="4">
        <f t="shared" si="11"/>
        <v>294510.94999999995</v>
      </c>
      <c r="Q41" s="4">
        <f t="shared" si="11"/>
        <v>190343.76</v>
      </c>
      <c r="R41" s="4">
        <f t="shared" ref="R41" si="12">SUM(R25:R40)</f>
        <v>35833.660000000003</v>
      </c>
      <c r="S41" s="4">
        <f t="shared" si="11"/>
        <v>3595569.16</v>
      </c>
      <c r="T41" s="4">
        <f t="shared" si="11"/>
        <v>4428612.3600000003</v>
      </c>
      <c r="U41" s="4">
        <f>SUM(U25:U40)</f>
        <v>833043.20000000007</v>
      </c>
    </row>
    <row r="42" spans="1:21" s="20" customFormat="1" ht="24" customHeight="1" x14ac:dyDescent="0.3">
      <c r="A42" s="78" t="s">
        <v>39</v>
      </c>
      <c r="B42" s="53" t="s">
        <v>33</v>
      </c>
      <c r="C42" s="54">
        <v>540000</v>
      </c>
      <c r="D42" s="57" t="s">
        <v>34</v>
      </c>
      <c r="E42" s="58">
        <v>0</v>
      </c>
      <c r="F42" s="27">
        <v>68</v>
      </c>
      <c r="G42" s="27">
        <v>73.94</v>
      </c>
      <c r="H42" s="27">
        <v>89.99</v>
      </c>
      <c r="I42" s="27">
        <v>66.569999999999993</v>
      </c>
      <c r="J42" s="27">
        <v>72.36</v>
      </c>
      <c r="K42" s="27">
        <v>66.14</v>
      </c>
      <c r="L42" s="27">
        <v>79.08</v>
      </c>
      <c r="M42" s="27">
        <v>0</v>
      </c>
      <c r="N42" s="27">
        <v>134.47</v>
      </c>
      <c r="O42" s="27">
        <v>0</v>
      </c>
      <c r="P42" s="27">
        <v>0</v>
      </c>
      <c r="Q42" s="27">
        <v>0</v>
      </c>
      <c r="R42" s="27">
        <v>0</v>
      </c>
      <c r="S42" s="62">
        <f>SUM(F42:R42)</f>
        <v>650.55000000000007</v>
      </c>
      <c r="T42" s="3">
        <v>0</v>
      </c>
      <c r="U42" s="62">
        <f t="shared" ref="U42:U44" si="13">T42-S42</f>
        <v>-650.55000000000007</v>
      </c>
    </row>
    <row r="43" spans="1:21" s="20" customFormat="1" ht="24" customHeight="1" x14ac:dyDescent="0.3">
      <c r="A43" s="78"/>
      <c r="B43" s="53" t="s">
        <v>35</v>
      </c>
      <c r="C43" s="54">
        <v>535000</v>
      </c>
      <c r="D43" s="57" t="s">
        <v>38</v>
      </c>
      <c r="E43" s="58">
        <v>3799968</v>
      </c>
      <c r="F43" s="27">
        <v>19348.71</v>
      </c>
      <c r="G43" s="27">
        <v>19420.71</v>
      </c>
      <c r="H43" s="27">
        <v>19384.71</v>
      </c>
      <c r="I43" s="27">
        <v>19384.71</v>
      </c>
      <c r="J43" s="27">
        <v>19384.71</v>
      </c>
      <c r="K43" s="27">
        <v>19384.71</v>
      </c>
      <c r="L43" s="27">
        <v>19384.71</v>
      </c>
      <c r="M43" s="27">
        <v>19384.71</v>
      </c>
      <c r="N43" s="27">
        <v>19384.71</v>
      </c>
      <c r="O43" s="27">
        <v>19384.71</v>
      </c>
      <c r="P43" s="27">
        <v>19384.71</v>
      </c>
      <c r="Q43" s="73">
        <f>19384.75</f>
        <v>19384.75</v>
      </c>
      <c r="R43" s="73">
        <v>1666579.09</v>
      </c>
      <c r="S43" s="62">
        <f t="shared" ref="S43:S44" si="14">SUM(F43:R43)</f>
        <v>1899195.65</v>
      </c>
      <c r="T43" s="3">
        <v>1899196</v>
      </c>
      <c r="U43" s="62">
        <f t="shared" si="13"/>
        <v>0.35000000009313226</v>
      </c>
    </row>
    <row r="44" spans="1:21" s="20" customFormat="1" ht="24" customHeight="1" x14ac:dyDescent="0.3">
      <c r="A44" s="78"/>
      <c r="B44" s="53" t="s">
        <v>36</v>
      </c>
      <c r="C44" s="54">
        <v>535050</v>
      </c>
      <c r="D44" s="57" t="s">
        <v>37</v>
      </c>
      <c r="E44" s="58">
        <v>2419821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111027.81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1102707.83</v>
      </c>
      <c r="R44" s="27">
        <v>0</v>
      </c>
      <c r="S44" s="62">
        <f t="shared" si="14"/>
        <v>1213735.6400000001</v>
      </c>
      <c r="T44" s="3">
        <v>1213736</v>
      </c>
      <c r="U44" s="62">
        <f t="shared" si="13"/>
        <v>0.35999999986961484</v>
      </c>
    </row>
    <row r="45" spans="1:21" s="26" customFormat="1" ht="24" customHeight="1" x14ac:dyDescent="0.3">
      <c r="B45" s="2"/>
      <c r="C45" s="2"/>
      <c r="D45" s="2" t="s">
        <v>43</v>
      </c>
      <c r="E45" s="4">
        <f>SUM(E42:E44)</f>
        <v>6219789</v>
      </c>
      <c r="F45" s="4">
        <f>SUM(F42:F44)</f>
        <v>19416.71</v>
      </c>
      <c r="G45" s="4">
        <f>SUM(G42:G44)</f>
        <v>19494.649999999998</v>
      </c>
      <c r="H45" s="4">
        <f>SUM(H42:H44)</f>
        <v>19474.7</v>
      </c>
      <c r="I45" s="4">
        <f>SUM(I42:I44)</f>
        <v>19451.28</v>
      </c>
      <c r="J45" s="4">
        <f>SUM(J42:J44)</f>
        <v>19457.07</v>
      </c>
      <c r="K45" s="4">
        <f>SUM(K42:K44)</f>
        <v>130478.66</v>
      </c>
      <c r="L45" s="4">
        <f>SUM(L42:L44)</f>
        <v>19463.79</v>
      </c>
      <c r="M45" s="4">
        <f>SUM(M42:M44)</f>
        <v>19384.71</v>
      </c>
      <c r="N45" s="4">
        <f>SUM(N42:N44)</f>
        <v>19519.18</v>
      </c>
      <c r="O45" s="4">
        <f>SUM(O42:O44)</f>
        <v>19384.71</v>
      </c>
      <c r="P45" s="4">
        <f>SUM(P42:P44)</f>
        <v>19384.71</v>
      </c>
      <c r="Q45" s="4">
        <f>SUM(Q42:Q44)</f>
        <v>1122092.58</v>
      </c>
      <c r="R45" s="4">
        <f>SUM(R42:R44)</f>
        <v>1666579.09</v>
      </c>
      <c r="S45" s="4">
        <f>SUM(S42:S44)</f>
        <v>3113581.84</v>
      </c>
      <c r="T45" s="4">
        <f>SUM(T42:T44)</f>
        <v>3112932</v>
      </c>
      <c r="U45" s="4">
        <f>SUM(U42:U44)</f>
        <v>-649.84000000003732</v>
      </c>
    </row>
    <row r="46" spans="1:21" s="7" customFormat="1" ht="24" customHeight="1" x14ac:dyDescent="0.3">
      <c r="B46" s="13"/>
      <c r="C46" s="13"/>
      <c r="D46" s="15" t="s">
        <v>47</v>
      </c>
      <c r="E46" s="16">
        <f>E41+E45</f>
        <v>15277755.890000001</v>
      </c>
      <c r="F46" s="16">
        <f>F41+F45</f>
        <v>434288.46</v>
      </c>
      <c r="G46" s="16">
        <f>G41+G45</f>
        <v>379740.62</v>
      </c>
      <c r="H46" s="16">
        <f>H41+H45</f>
        <v>346480.72000000003</v>
      </c>
      <c r="I46" s="16">
        <f>I41+I45</f>
        <v>364375.00999999989</v>
      </c>
      <c r="J46" s="16">
        <f>J41+J45</f>
        <v>232007.22999999998</v>
      </c>
      <c r="K46" s="16">
        <f>K41+K45</f>
        <v>341627.6</v>
      </c>
      <c r="L46" s="16">
        <f>L41+L45</f>
        <v>267775.67</v>
      </c>
      <c r="M46" s="16">
        <f>M41+M45</f>
        <v>263645.02</v>
      </c>
      <c r="N46" s="16">
        <f>N41+N45</f>
        <v>380945.15</v>
      </c>
      <c r="O46" s="16">
        <f>O41+O45</f>
        <v>369520.77</v>
      </c>
      <c r="P46" s="16">
        <f>P41+P45</f>
        <v>313895.65999999997</v>
      </c>
      <c r="Q46" s="16">
        <f>Q41+Q45</f>
        <v>1312436.3400000001</v>
      </c>
      <c r="R46" s="16">
        <f>R41+R45</f>
        <v>1702412.75</v>
      </c>
      <c r="S46" s="16">
        <f>S41+S45</f>
        <v>6709151</v>
      </c>
      <c r="T46" s="16">
        <f>T41+T45</f>
        <v>7541544.3600000003</v>
      </c>
      <c r="U46" s="16">
        <f>U41+U45</f>
        <v>832393.36</v>
      </c>
    </row>
    <row r="47" spans="1:21" s="7" customFormat="1" ht="24" customHeight="1" x14ac:dyDescent="0.3">
      <c r="B47" s="13"/>
      <c r="C47" s="13"/>
      <c r="D47" s="25"/>
      <c r="E47" s="28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28"/>
      <c r="Q47" s="28"/>
      <c r="R47" s="28"/>
      <c r="S47" s="69"/>
      <c r="T47" s="28"/>
      <c r="U47" s="28"/>
    </row>
    <row r="48" spans="1:21" ht="18.600000000000001" customHeight="1" x14ac:dyDescent="0.3">
      <c r="A48" s="79" t="s">
        <v>45</v>
      </c>
      <c r="B48" s="14"/>
      <c r="C48" s="10" t="s">
        <v>0</v>
      </c>
      <c r="D48" s="11" t="s">
        <v>1</v>
      </c>
      <c r="E48" s="30" t="s">
        <v>22</v>
      </c>
      <c r="F48" s="29">
        <v>43831</v>
      </c>
      <c r="G48" s="29">
        <v>43862</v>
      </c>
      <c r="H48" s="29">
        <v>43891</v>
      </c>
      <c r="I48" s="29">
        <v>43922</v>
      </c>
      <c r="J48" s="29">
        <v>43952</v>
      </c>
      <c r="K48" s="29">
        <v>43983</v>
      </c>
      <c r="L48" s="29">
        <v>44013</v>
      </c>
      <c r="M48" s="29">
        <v>44044</v>
      </c>
      <c r="N48" s="29">
        <v>44075</v>
      </c>
      <c r="O48" s="29">
        <v>44105</v>
      </c>
      <c r="P48" s="29">
        <v>44136</v>
      </c>
      <c r="Q48" s="29">
        <v>44166</v>
      </c>
      <c r="R48" s="29" t="s">
        <v>57</v>
      </c>
      <c r="S48" s="8" t="s">
        <v>17</v>
      </c>
      <c r="T48" s="8" t="s">
        <v>20</v>
      </c>
      <c r="U48" s="8" t="s">
        <v>31</v>
      </c>
    </row>
    <row r="49" spans="1:21" ht="15" customHeight="1" x14ac:dyDescent="0.3">
      <c r="A49" s="80"/>
      <c r="B49" s="63" t="s">
        <v>50</v>
      </c>
      <c r="C49" s="21">
        <v>540050</v>
      </c>
      <c r="D49" s="12" t="s">
        <v>52</v>
      </c>
      <c r="E49" s="9">
        <v>579497</v>
      </c>
      <c r="F49" s="27">
        <v>0</v>
      </c>
      <c r="G49" s="27">
        <v>0</v>
      </c>
      <c r="H49" s="27">
        <v>8288.2000000000007</v>
      </c>
      <c r="I49" s="27">
        <v>0</v>
      </c>
      <c r="J49" s="27">
        <v>0</v>
      </c>
      <c r="K49" s="27">
        <v>0</v>
      </c>
      <c r="L49" s="27">
        <v>20886.189999999999</v>
      </c>
      <c r="M49" s="27">
        <v>0</v>
      </c>
      <c r="N49" s="27">
        <v>0</v>
      </c>
      <c r="O49" s="27">
        <v>0</v>
      </c>
      <c r="P49" s="27">
        <v>0</v>
      </c>
      <c r="Q49" s="27">
        <v>130604.68</v>
      </c>
      <c r="R49" s="27">
        <v>0</v>
      </c>
      <c r="S49" s="24">
        <f>SUM(F49:R49)</f>
        <v>159779.07</v>
      </c>
      <c r="T49" s="73">
        <v>519497</v>
      </c>
      <c r="U49" s="3">
        <f>T49-S49</f>
        <v>359717.93</v>
      </c>
    </row>
    <row r="50" spans="1:21" ht="15" customHeight="1" x14ac:dyDescent="0.3">
      <c r="A50" s="80"/>
      <c r="B50" s="63" t="s">
        <v>50</v>
      </c>
      <c r="C50" s="21">
        <v>540050</v>
      </c>
      <c r="D50" s="22" t="s">
        <v>53</v>
      </c>
      <c r="E50" s="9">
        <v>250000</v>
      </c>
      <c r="F50" s="27">
        <v>0</v>
      </c>
      <c r="G50" s="27">
        <v>0</v>
      </c>
      <c r="H50" s="27">
        <v>115712.2</v>
      </c>
      <c r="I50" s="27">
        <v>0</v>
      </c>
      <c r="J50" s="27">
        <v>0</v>
      </c>
      <c r="K50" s="27">
        <v>0</v>
      </c>
      <c r="L50" s="27">
        <v>65348.6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4">
        <f t="shared" ref="S50:S52" si="15">SUM(F50:R50)</f>
        <v>181060.8</v>
      </c>
      <c r="T50" s="73">
        <v>250000</v>
      </c>
      <c r="U50" s="3">
        <f t="shared" ref="U50:U52" si="16">T50-S50</f>
        <v>68939.200000000012</v>
      </c>
    </row>
    <row r="51" spans="1:21" ht="15" customHeight="1" x14ac:dyDescent="0.3">
      <c r="A51" s="80"/>
      <c r="B51" s="63" t="s">
        <v>50</v>
      </c>
      <c r="C51" s="21">
        <v>540050</v>
      </c>
      <c r="D51" s="22" t="s">
        <v>44</v>
      </c>
      <c r="E51" s="9">
        <v>291000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4">
        <f t="shared" si="15"/>
        <v>0</v>
      </c>
      <c r="T51" s="3">
        <v>291000</v>
      </c>
      <c r="U51" s="3">
        <f t="shared" si="16"/>
        <v>291000</v>
      </c>
    </row>
    <row r="52" spans="1:21" ht="15" customHeight="1" x14ac:dyDescent="0.3">
      <c r="A52" s="80"/>
      <c r="B52" s="63" t="s">
        <v>27</v>
      </c>
      <c r="C52" s="21">
        <v>540050</v>
      </c>
      <c r="D52" s="66" t="s">
        <v>54</v>
      </c>
      <c r="E52" s="9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f>54801.58+18267.19+18267.19</f>
        <v>91335.96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4">
        <f t="shared" si="15"/>
        <v>91335.96</v>
      </c>
      <c r="T52" s="3">
        <v>0</v>
      </c>
      <c r="U52" s="3">
        <f t="shared" si="16"/>
        <v>-91335.96</v>
      </c>
    </row>
    <row r="53" spans="1:21" s="26" customFormat="1" ht="24" customHeight="1" x14ac:dyDescent="0.3">
      <c r="D53" s="23" t="s">
        <v>48</v>
      </c>
      <c r="E53" s="19">
        <f>SUM(E49:E52)</f>
        <v>1120497</v>
      </c>
      <c r="F53" s="19">
        <f>SUM(F49:F52)</f>
        <v>0</v>
      </c>
      <c r="G53" s="19">
        <f>SUM(G49:G52)</f>
        <v>0</v>
      </c>
      <c r="H53" s="19">
        <f>SUM(H49:H52)</f>
        <v>124000.4</v>
      </c>
      <c r="I53" s="19">
        <f>SUM(I49:I52)</f>
        <v>0</v>
      </c>
      <c r="J53" s="19">
        <f>SUM(J49:J52)</f>
        <v>0</v>
      </c>
      <c r="K53" s="19">
        <f>SUM(K49:K52)</f>
        <v>0</v>
      </c>
      <c r="L53" s="19">
        <f>SUM(L49:L52)</f>
        <v>177570.75</v>
      </c>
      <c r="M53" s="19">
        <f>SUM(M49:M52)</f>
        <v>0</v>
      </c>
      <c r="N53" s="19">
        <f>SUM(N49:N52)</f>
        <v>0</v>
      </c>
      <c r="O53" s="19">
        <f>SUM(O49:O52)</f>
        <v>0</v>
      </c>
      <c r="P53" s="19">
        <f>SUM(P49:P52)</f>
        <v>0</v>
      </c>
      <c r="Q53" s="19">
        <f>SUM(Q49:Q52)</f>
        <v>130604.68</v>
      </c>
      <c r="R53" s="19">
        <f>SUM(R49:R52)</f>
        <v>0</v>
      </c>
      <c r="S53" s="19">
        <f>SUM(S49:S52)</f>
        <v>432175.83</v>
      </c>
      <c r="T53" s="19">
        <f>SUM(T49:T52)</f>
        <v>1060497</v>
      </c>
      <c r="U53" s="19">
        <f>SUM(U49:U52)</f>
        <v>628321.17000000004</v>
      </c>
    </row>
    <row r="54" spans="1:21" s="26" customFormat="1" ht="12" customHeight="1" x14ac:dyDescent="0.3"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s="26" customFormat="1" ht="24" customHeight="1" x14ac:dyDescent="0.3">
      <c r="D55" s="17" t="s">
        <v>30</v>
      </c>
      <c r="E55" s="18">
        <f>E46+E53</f>
        <v>16398252.890000001</v>
      </c>
      <c r="F55" s="18">
        <f>F46+F53</f>
        <v>434288.46</v>
      </c>
      <c r="G55" s="18">
        <f>G46+G53</f>
        <v>379740.62</v>
      </c>
      <c r="H55" s="18">
        <f>H46+H53</f>
        <v>470481.12</v>
      </c>
      <c r="I55" s="18">
        <f>I46+I53</f>
        <v>364375.00999999989</v>
      </c>
      <c r="J55" s="18">
        <f>J46+J53</f>
        <v>232007.22999999998</v>
      </c>
      <c r="K55" s="18">
        <f>K46+K53</f>
        <v>341627.6</v>
      </c>
      <c r="L55" s="18">
        <f>L46+L53</f>
        <v>445346.42</v>
      </c>
      <c r="M55" s="18">
        <f>M46+M53</f>
        <v>263645.02</v>
      </c>
      <c r="N55" s="18">
        <f>N46+N53</f>
        <v>380945.15</v>
      </c>
      <c r="O55" s="18">
        <f>O46+O53</f>
        <v>369520.77</v>
      </c>
      <c r="P55" s="18">
        <f>P46+P53</f>
        <v>313895.65999999997</v>
      </c>
      <c r="Q55" s="18">
        <f>Q46+Q53</f>
        <v>1443041.02</v>
      </c>
      <c r="R55" s="18">
        <f>R46+R53</f>
        <v>1702412.75</v>
      </c>
      <c r="S55" s="18">
        <f>S46+S53</f>
        <v>7141326.8300000001</v>
      </c>
      <c r="T55" s="18">
        <f>T46+T53</f>
        <v>8602041.3599999994</v>
      </c>
      <c r="U55" s="16">
        <f>U46+U53</f>
        <v>1460714.53</v>
      </c>
    </row>
    <row r="56" spans="1:21" ht="12" customHeight="1" x14ac:dyDescent="0.3">
      <c r="K56" s="5" t="s">
        <v>24</v>
      </c>
    </row>
    <row r="58" spans="1:21" ht="15" customHeight="1" x14ac:dyDescent="0.3">
      <c r="U58" s="5"/>
    </row>
  </sheetData>
  <mergeCells count="5">
    <mergeCell ref="A48:A52"/>
    <mergeCell ref="A18:A19"/>
    <mergeCell ref="A42:A44"/>
    <mergeCell ref="A1:A16"/>
    <mergeCell ref="A24:A40"/>
  </mergeCells>
  <printOptions horizontalCentered="1"/>
  <pageMargins left="0.15" right="0.15" top="0.4" bottom="0.4" header="0.15" footer="0.15"/>
  <pageSetup paperSize="17" scale="57" orientation="landscape" r:id="rId1"/>
  <headerFooter>
    <oddHeader>&amp;C&amp;"-,Bold"&amp;20&amp;F - &amp;A</oddHeader>
    <oddFooter>&amp;L&amp;Z&amp;F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B0F2A1EFEA1645B0B4758795BEAB0D" ma:contentTypeVersion="0" ma:contentTypeDescription="Create a new document." ma:contentTypeScope="" ma:versionID="ce951488d09288031141edbb57afe1f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06299EA-C672-46A8-81DF-2FEA7AEE516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21AE551-0E43-4E10-A92C-2A0FAB338E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107E09-8857-4C8E-BB9F-235736DCE325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</vt:lpstr>
    </vt:vector>
  </TitlesOfParts>
  <Company>City of Tacoma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ITST</dc:creator>
  <cp:lastModifiedBy>Miller, Shauna</cp:lastModifiedBy>
  <cp:lastPrinted>2019-07-15T23:01:13Z</cp:lastPrinted>
  <dcterms:created xsi:type="dcterms:W3CDTF">2017-06-26T16:00:39Z</dcterms:created>
  <dcterms:modified xsi:type="dcterms:W3CDTF">2021-03-17T22:19:07Z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0x01010019B0F2A1EFEA1645B0B4758795BEAB0D</vt:lpwstr>
  </property>
</Properties>
</file>