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ityshare/teams/pw/engineering/ParkingSvc/Shared Documents/Finance/2019-2020/4140 Budget Reports/2019 12/"/>
    </mc:Choice>
  </mc:AlternateContent>
  <bookViews>
    <workbookView xWindow="48" yWindow="-96" windowWidth="15312" windowHeight="7932"/>
  </bookViews>
  <sheets>
    <sheet name="2019" sheetId="4" r:id="rId1"/>
  </sheets>
  <calcPr calcId="162913"/>
</workbook>
</file>

<file path=xl/calcChain.xml><?xml version="1.0" encoding="utf-8"?>
<calcChain xmlns="http://schemas.openxmlformats.org/spreadsheetml/2006/main">
  <c r="Q40" i="4" l="1"/>
  <c r="Q9" i="4"/>
  <c r="S15" i="4" l="1"/>
  <c r="N13" i="4" l="1"/>
  <c r="R47" i="4" l="1"/>
  <c r="T47" i="4" s="1"/>
  <c r="E17" i="4" l="1"/>
  <c r="S55" i="4"/>
  <c r="E55" i="4"/>
  <c r="R50" i="4"/>
  <c r="T50" i="4" s="1"/>
  <c r="J55" i="4" l="1"/>
  <c r="I15" i="4" l="1"/>
  <c r="R10" i="4" l="1"/>
  <c r="T10" i="4" s="1"/>
  <c r="E38" i="4" l="1"/>
  <c r="F42" i="4"/>
  <c r="G42" i="4"/>
  <c r="H42" i="4"/>
  <c r="I42" i="4"/>
  <c r="J42" i="4"/>
  <c r="K42" i="4"/>
  <c r="L42" i="4"/>
  <c r="M42" i="4"/>
  <c r="N42" i="4"/>
  <c r="O42" i="4"/>
  <c r="P42" i="4"/>
  <c r="Q42" i="4"/>
  <c r="S42" i="4"/>
  <c r="E42" i="4"/>
  <c r="R41" i="4"/>
  <c r="T41" i="4" s="1"/>
  <c r="R40" i="4"/>
  <c r="T40" i="4" s="1"/>
  <c r="R39" i="4"/>
  <c r="T39" i="4" s="1"/>
  <c r="R17" i="4"/>
  <c r="T17" i="4" s="1"/>
  <c r="R18" i="4"/>
  <c r="T18" i="4" s="1"/>
  <c r="E43" i="4" l="1"/>
  <c r="E57" i="4" s="1"/>
  <c r="T42" i="4"/>
  <c r="R42" i="4"/>
  <c r="Q55" i="4" l="1"/>
  <c r="P55" i="4"/>
  <c r="O55" i="4"/>
  <c r="N55" i="4"/>
  <c r="M55" i="4"/>
  <c r="L55" i="4"/>
  <c r="K55" i="4"/>
  <c r="I55" i="4"/>
  <c r="H55" i="4"/>
  <c r="G55" i="4"/>
  <c r="F55" i="4"/>
  <c r="R54" i="4"/>
  <c r="T54" i="4" s="1"/>
  <c r="R49" i="4"/>
  <c r="T49" i="4" s="1"/>
  <c r="R53" i="4"/>
  <c r="T53" i="4" s="1"/>
  <c r="R52" i="4"/>
  <c r="T52" i="4" s="1"/>
  <c r="R48" i="4"/>
  <c r="T48" i="4" s="1"/>
  <c r="R46" i="4"/>
  <c r="T46" i="4" s="1"/>
  <c r="R51" i="4"/>
  <c r="T51" i="4" s="1"/>
  <c r="S38" i="4"/>
  <c r="S43" i="4" s="1"/>
  <c r="Q38" i="4"/>
  <c r="Q43" i="4" s="1"/>
  <c r="P38" i="4"/>
  <c r="P43" i="4" s="1"/>
  <c r="O38" i="4"/>
  <c r="O43" i="4" s="1"/>
  <c r="N38" i="4"/>
  <c r="N43" i="4" s="1"/>
  <c r="M38" i="4"/>
  <c r="M43" i="4" s="1"/>
  <c r="L38" i="4"/>
  <c r="L43" i="4" s="1"/>
  <c r="K38" i="4"/>
  <c r="K43" i="4" s="1"/>
  <c r="J38" i="4"/>
  <c r="J43" i="4" s="1"/>
  <c r="I38" i="4"/>
  <c r="I43" i="4" s="1"/>
  <c r="H38" i="4"/>
  <c r="H43" i="4" s="1"/>
  <c r="G38" i="4"/>
  <c r="G43" i="4" s="1"/>
  <c r="F38" i="4"/>
  <c r="F43" i="4" s="1"/>
  <c r="R37" i="4"/>
  <c r="T37" i="4" s="1"/>
  <c r="R36" i="4"/>
  <c r="T36" i="4" s="1"/>
  <c r="R35" i="4"/>
  <c r="T35" i="4" s="1"/>
  <c r="R34" i="4"/>
  <c r="T34" i="4" s="1"/>
  <c r="R33" i="4"/>
  <c r="T33" i="4" s="1"/>
  <c r="R32" i="4"/>
  <c r="T32" i="4" s="1"/>
  <c r="R31" i="4"/>
  <c r="T31" i="4" s="1"/>
  <c r="R30" i="4"/>
  <c r="T30" i="4" s="1"/>
  <c r="R29" i="4"/>
  <c r="T29" i="4" s="1"/>
  <c r="R28" i="4"/>
  <c r="T28" i="4" s="1"/>
  <c r="R27" i="4"/>
  <c r="T27" i="4" s="1"/>
  <c r="R26" i="4"/>
  <c r="T26" i="4" s="1"/>
  <c r="R25" i="4"/>
  <c r="T25" i="4" s="1"/>
  <c r="R24" i="4"/>
  <c r="S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R16" i="4"/>
  <c r="T16" i="4" s="1"/>
  <c r="T19" i="4" s="1"/>
  <c r="Q15" i="4"/>
  <c r="P15" i="4"/>
  <c r="O15" i="4"/>
  <c r="N15" i="4"/>
  <c r="M15" i="4"/>
  <c r="L15" i="4"/>
  <c r="K15" i="4"/>
  <c r="J15" i="4"/>
  <c r="H15" i="4"/>
  <c r="G15" i="4"/>
  <c r="F15" i="4"/>
  <c r="E15" i="4"/>
  <c r="R14" i="4"/>
  <c r="T14" i="4" s="1"/>
  <c r="R13" i="4"/>
  <c r="T13" i="4" s="1"/>
  <c r="R12" i="4"/>
  <c r="T12" i="4" s="1"/>
  <c r="R11" i="4"/>
  <c r="T11" i="4" s="1"/>
  <c r="R9" i="4"/>
  <c r="T9" i="4" s="1"/>
  <c r="R8" i="4"/>
  <c r="T8" i="4" s="1"/>
  <c r="R7" i="4"/>
  <c r="T7" i="4" s="1"/>
  <c r="R6" i="4"/>
  <c r="T6" i="4" s="1"/>
  <c r="R5" i="4"/>
  <c r="T5" i="4" s="1"/>
  <c r="R4" i="4"/>
  <c r="T4" i="4" s="1"/>
  <c r="R3" i="4"/>
  <c r="T3" i="4" s="1"/>
  <c r="R2" i="4"/>
  <c r="T2" i="4" s="1"/>
  <c r="O21" i="4" l="1"/>
  <c r="K21" i="4"/>
  <c r="G21" i="4"/>
  <c r="I21" i="4"/>
  <c r="H21" i="4"/>
  <c r="L21" i="4"/>
  <c r="P21" i="4"/>
  <c r="M21" i="4"/>
  <c r="Q21" i="4"/>
  <c r="E21" i="4"/>
  <c r="J21" i="4"/>
  <c r="N21" i="4"/>
  <c r="S21" i="4"/>
  <c r="F21" i="4"/>
  <c r="R55" i="4"/>
  <c r="I57" i="4"/>
  <c r="M57" i="4"/>
  <c r="Q57" i="4"/>
  <c r="G57" i="4"/>
  <c r="K57" i="4"/>
  <c r="O57" i="4"/>
  <c r="R38" i="4"/>
  <c r="R43" i="4" s="1"/>
  <c r="T24" i="4"/>
  <c r="F57" i="4"/>
  <c r="J57" i="4"/>
  <c r="N57" i="4"/>
  <c r="S57" i="4"/>
  <c r="R19" i="4"/>
  <c r="H57" i="4"/>
  <c r="L57" i="4"/>
  <c r="P57" i="4"/>
  <c r="T15" i="4"/>
  <c r="T21" i="4" s="1"/>
  <c r="R15" i="4"/>
  <c r="T55" i="4"/>
  <c r="T38" i="4" l="1"/>
  <c r="T43" i="4" s="1"/>
  <c r="T57" i="4" s="1"/>
  <c r="R21" i="4"/>
  <c r="R57" i="4"/>
</calcChain>
</file>

<file path=xl/sharedStrings.xml><?xml version="1.0" encoding="utf-8"?>
<sst xmlns="http://schemas.openxmlformats.org/spreadsheetml/2006/main" count="96" uniqueCount="59">
  <si>
    <t>CC</t>
  </si>
  <si>
    <t>CC DESCRIPTION</t>
  </si>
  <si>
    <t>A Street Garage Expense</t>
  </si>
  <si>
    <t>North Plaza Garage</t>
  </si>
  <si>
    <t xml:space="preserve">Museum of Glass </t>
  </si>
  <si>
    <t xml:space="preserve">Convention Center </t>
  </si>
  <si>
    <t>14th Street Lot</t>
  </si>
  <si>
    <t>532800</t>
  </si>
  <si>
    <t>532900</t>
  </si>
  <si>
    <t>A Street Garage</t>
  </si>
  <si>
    <t>Pacific Plaza/South Plaza</t>
  </si>
  <si>
    <t>Pay Stations</t>
  </si>
  <si>
    <t>Parking Enforcement</t>
  </si>
  <si>
    <t>N Plaza Parking Office</t>
  </si>
  <si>
    <t>Muni Court Support</t>
  </si>
  <si>
    <t>533100</t>
  </si>
  <si>
    <t>Parking Permits</t>
  </si>
  <si>
    <t>YTD TOTAL</t>
  </si>
  <si>
    <t>TMB Lot</t>
  </si>
  <si>
    <t>TMB Garage</t>
  </si>
  <si>
    <t>YTD BUDGET</t>
  </si>
  <si>
    <t>BIEN REV BUDGET</t>
  </si>
  <si>
    <t>BIEN EXP BUDGET</t>
  </si>
  <si>
    <t>Parking Admin Total</t>
  </si>
  <si>
    <t>OPERATING EXPENSES</t>
  </si>
  <si>
    <t>FUND</t>
  </si>
  <si>
    <t>CAP</t>
  </si>
  <si>
    <t>ADD'L REV/(REV SHORTFALL)</t>
  </si>
  <si>
    <t>OPERATING REVENUE</t>
  </si>
  <si>
    <t>TOTAL 4140 EXPENSES</t>
  </si>
  <si>
    <t>UNDER/(OVER)</t>
  </si>
  <si>
    <t>4140
PRKIN</t>
  </si>
  <si>
    <t>4140
PLRES</t>
  </si>
  <si>
    <t>Parking Land Use Reserve</t>
  </si>
  <si>
    <t>4140
PGDS</t>
  </si>
  <si>
    <t>4140
LTGO</t>
  </si>
  <si>
    <t>LTGO Bond Service</t>
  </si>
  <si>
    <t xml:space="preserve">Parking Debt Service </t>
  </si>
  <si>
    <t>OTHER SUB-FUNDS</t>
  </si>
  <si>
    <t>Total Operating Revenue</t>
  </si>
  <si>
    <t>Total Other Revenue</t>
  </si>
  <si>
    <t>Total Operating Expenses</t>
  </si>
  <si>
    <t>Total Other Expenses</t>
  </si>
  <si>
    <t>Green Roof Project</t>
  </si>
  <si>
    <t>Deferred Maintenance</t>
  </si>
  <si>
    <t>Meter Upgrades</t>
  </si>
  <si>
    <t>Broadway LID (REA)</t>
  </si>
  <si>
    <t>4140-PRKIN PROJECTS</t>
  </si>
  <si>
    <r>
      <t xml:space="preserve">Parking Administration </t>
    </r>
    <r>
      <rPr>
        <sz val="8"/>
        <rFont val="Calibri"/>
        <family val="2"/>
        <scheme val="minor"/>
      </rPr>
      <t>(invest rev)</t>
    </r>
  </si>
  <si>
    <t>TOTAL EXPENSES</t>
  </si>
  <si>
    <t>TOTAL CAPITAL EXPENSES</t>
  </si>
  <si>
    <r>
      <t>Parking Initiatives/Capital</t>
    </r>
    <r>
      <rPr>
        <sz val="8"/>
        <rFont val="Calibri"/>
        <family val="2"/>
        <scheme val="minor"/>
      </rPr>
      <t xml:space="preserve"> (cash bal)</t>
    </r>
  </si>
  <si>
    <t>OP</t>
  </si>
  <si>
    <t>Invest &amp; Mgmt Fees</t>
  </si>
  <si>
    <r>
      <t xml:space="preserve">Branding Init (REA) </t>
    </r>
    <r>
      <rPr>
        <sz val="8"/>
        <rFont val="Calibri"/>
        <family val="2"/>
        <scheme val="minor"/>
      </rPr>
      <t>PRK-00010</t>
    </r>
  </si>
  <si>
    <r>
      <t xml:space="preserve">LPR Off-Street (REA) </t>
    </r>
    <r>
      <rPr>
        <sz val="8"/>
        <rFont val="Calibri"/>
        <family val="2"/>
        <scheme val="minor"/>
      </rPr>
      <t>PRK-00011-01</t>
    </r>
  </si>
  <si>
    <t>TOTAL 4140 REVENUES</t>
  </si>
  <si>
    <r>
      <t>Catalyst Furniture (</t>
    </r>
    <r>
      <rPr>
        <strike/>
        <sz val="11"/>
        <rFont val="Calibri"/>
        <family val="2"/>
        <scheme val="minor"/>
      </rPr>
      <t>REA</t>
    </r>
    <r>
      <rPr>
        <sz val="11"/>
        <rFont val="Calibri"/>
        <family val="2"/>
        <scheme val="minor"/>
      </rPr>
      <t>)</t>
    </r>
    <r>
      <rPr>
        <sz val="8"/>
        <rFont val="Calibri"/>
        <family val="2"/>
        <scheme val="minor"/>
      </rPr>
      <t>PRK-00016</t>
    </r>
  </si>
  <si>
    <r>
      <t xml:space="preserve">N Plaza Elevator Repair </t>
    </r>
    <r>
      <rPr>
        <sz val="8"/>
        <rFont val="Calibri"/>
        <family val="2"/>
        <scheme val="minor"/>
      </rPr>
      <t>PRK-00018 (BUDGET=DEFERRED MAINTENANCE)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</si>
</sst>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trike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Border="1"/>
    <xf numFmtId="41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11" fillId="2" borderId="4" xfId="0" applyNumberFormat="1" applyFont="1" applyFill="1" applyBorder="1" applyAlignment="1">
      <alignment horizontal="center" vertical="center"/>
    </xf>
    <xf numFmtId="41" fontId="3" fillId="3" borderId="1" xfId="3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3" fillId="3" borderId="1" xfId="3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3" borderId="1" xfId="3" applyNumberFormat="1" applyFont="1" applyFill="1" applyBorder="1" applyAlignment="1" applyProtection="1">
      <alignment horizontal="center" vertical="center"/>
    </xf>
    <xf numFmtId="0" fontId="3" fillId="3" borderId="1" xfId="3" applyNumberFormat="1" applyFont="1" applyFill="1" applyBorder="1" applyAlignment="1" applyProtection="1">
      <alignment horizontal="left" vertical="center"/>
    </xf>
    <xf numFmtId="0" fontId="4" fillId="0" borderId="7" xfId="0" applyFont="1" applyBorder="1" applyAlignment="1">
      <alignment vertical="center"/>
    </xf>
    <xf numFmtId="41" fontId="0" fillId="3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" fontId="11" fillId="2" borderId="3" xfId="0" applyNumberFormat="1" applyFont="1" applyFill="1" applyBorder="1" applyAlignment="1">
      <alignment horizontal="center" vertical="center"/>
    </xf>
    <xf numFmtId="41" fontId="16" fillId="2" borderId="3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/>
    </xf>
    <xf numFmtId="41" fontId="16" fillId="5" borderId="3" xfId="0" applyNumberFormat="1" applyFont="1" applyFill="1" applyBorder="1" applyAlignment="1">
      <alignment horizontal="center" vertical="center"/>
    </xf>
    <xf numFmtId="17" fontId="11" fillId="5" borderId="3" xfId="0" applyNumberFormat="1" applyFont="1" applyFill="1" applyBorder="1" applyAlignment="1">
      <alignment horizontal="center" vertical="center"/>
    </xf>
    <xf numFmtId="41" fontId="11" fillId="5" borderId="4" xfId="0" applyNumberFormat="1" applyFont="1" applyFill="1" applyBorder="1" applyAlignment="1">
      <alignment horizontal="center" vertical="center"/>
    </xf>
    <xf numFmtId="41" fontId="12" fillId="5" borderId="4" xfId="0" applyNumberFormat="1" applyFont="1" applyFill="1" applyBorder="1" applyAlignment="1">
      <alignment horizontal="center" vertical="center" wrapText="1"/>
    </xf>
    <xf numFmtId="49" fontId="1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3" applyNumberFormat="1" applyFont="1" applyFill="1" applyBorder="1" applyAlignment="1" applyProtection="1">
      <alignment horizontal="center" vertical="center"/>
    </xf>
    <xf numFmtId="0" fontId="3" fillId="4" borderId="1" xfId="3" applyNumberFormat="1" applyFont="1" applyFill="1" applyBorder="1" applyAlignment="1" applyProtection="1">
      <alignment horizontal="left" vertical="center" wrapText="1"/>
    </xf>
    <xf numFmtId="41" fontId="3" fillId="4" borderId="1" xfId="3" applyNumberFormat="1" applyFont="1" applyFill="1" applyBorder="1" applyAlignment="1" applyProtection="1">
      <alignment horizontal="left" vertical="center" wrapText="1"/>
    </xf>
    <xf numFmtId="0" fontId="3" fillId="4" borderId="1" xfId="3" applyNumberFormat="1" applyFont="1" applyFill="1" applyBorder="1" applyAlignment="1" applyProtection="1">
      <alignment horizontal="left" vertical="center"/>
    </xf>
    <xf numFmtId="41" fontId="3" fillId="4" borderId="1" xfId="3" applyNumberFormat="1" applyFont="1" applyFill="1" applyBorder="1" applyAlignment="1" applyProtection="1">
      <alignment horizontal="left" vertical="center"/>
    </xf>
    <xf numFmtId="49" fontId="3" fillId="4" borderId="1" xfId="3" applyNumberFormat="1" applyFont="1" applyFill="1" applyBorder="1" applyAlignment="1" applyProtection="1">
      <alignment horizontal="center" vertical="center"/>
      <protection locked="0"/>
    </xf>
    <xf numFmtId="49" fontId="3" fillId="4" borderId="1" xfId="3" applyNumberFormat="1" applyFont="1" applyFill="1" applyBorder="1" applyAlignment="1" applyProtection="1">
      <alignment horizontal="left" vertical="center"/>
      <protection locked="0"/>
    </xf>
    <xf numFmtId="41" fontId="3" fillId="4" borderId="1" xfId="3" applyNumberFormat="1" applyFont="1" applyFill="1" applyBorder="1" applyAlignment="1" applyProtection="1">
      <alignment horizontal="left" vertical="center"/>
      <protection locked="0"/>
    </xf>
    <xf numFmtId="41" fontId="0" fillId="4" borderId="1" xfId="0" applyNumberFormat="1" applyFont="1" applyFill="1" applyBorder="1" applyAlignment="1">
      <alignment vertical="center"/>
    </xf>
    <xf numFmtId="41" fontId="4" fillId="4" borderId="1" xfId="0" applyNumberFormat="1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/>
    </xf>
    <xf numFmtId="41" fontId="16" fillId="6" borderId="3" xfId="0" applyNumberFormat="1" applyFont="1" applyFill="1" applyBorder="1" applyAlignment="1">
      <alignment horizontal="center" vertical="center"/>
    </xf>
    <xf numFmtId="17" fontId="11" fillId="6" borderId="3" xfId="0" applyNumberFormat="1" applyFont="1" applyFill="1" applyBorder="1" applyAlignment="1">
      <alignment horizontal="center" vertical="center"/>
    </xf>
    <xf numFmtId="41" fontId="11" fillId="6" borderId="4" xfId="0" applyNumberFormat="1" applyFont="1" applyFill="1" applyBorder="1" applyAlignment="1">
      <alignment horizontal="center" vertical="center"/>
    </xf>
    <xf numFmtId="49" fontId="15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/>
    </xf>
    <xf numFmtId="0" fontId="3" fillId="7" borderId="1" xfId="3" applyNumberFormat="1" applyFont="1" applyFill="1" applyBorder="1" applyAlignment="1" applyProtection="1">
      <alignment horizontal="left" vertical="center" wrapText="1"/>
    </xf>
    <xf numFmtId="41" fontId="3" fillId="7" borderId="1" xfId="3" applyNumberFormat="1" applyFont="1" applyFill="1" applyBorder="1" applyAlignment="1" applyProtection="1">
      <alignment horizontal="left" vertical="center" wrapText="1"/>
    </xf>
    <xf numFmtId="0" fontId="3" fillId="7" borderId="1" xfId="3" applyNumberFormat="1" applyFont="1" applyFill="1" applyBorder="1" applyAlignment="1" applyProtection="1">
      <alignment horizontal="left" vertical="center"/>
    </xf>
    <xf numFmtId="41" fontId="3" fillId="7" borderId="1" xfId="3" applyNumberFormat="1" applyFont="1" applyFill="1" applyBorder="1" applyAlignment="1" applyProtection="1">
      <alignment horizontal="left" vertical="center"/>
    </xf>
    <xf numFmtId="49" fontId="3" fillId="7" borderId="1" xfId="3" applyNumberFormat="1" applyFont="1" applyFill="1" applyBorder="1" applyAlignment="1" applyProtection="1">
      <alignment horizontal="center" vertical="center"/>
      <protection locked="0"/>
    </xf>
    <xf numFmtId="49" fontId="3" fillId="7" borderId="1" xfId="3" applyNumberFormat="1" applyFont="1" applyFill="1" applyBorder="1" applyAlignment="1" applyProtection="1">
      <alignment horizontal="left" vertical="center"/>
      <protection locked="0"/>
    </xf>
    <xf numFmtId="41" fontId="3" fillId="7" borderId="1" xfId="3" applyNumberFormat="1" applyFont="1" applyFill="1" applyBorder="1" applyAlignment="1" applyProtection="1">
      <alignment horizontal="left" vertical="center"/>
      <protection locked="0"/>
    </xf>
    <xf numFmtId="41" fontId="0" fillId="7" borderId="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0" fontId="15" fillId="3" borderId="1" xfId="3" applyNumberFormat="1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textRotation="90"/>
    </xf>
    <xf numFmtId="0" fontId="17" fillId="2" borderId="6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5" fillId="5" borderId="9" xfId="0" applyFont="1" applyFill="1" applyBorder="1" applyAlignment="1">
      <alignment horizontal="center" vertical="center" textRotation="90"/>
    </xf>
    <xf numFmtId="0" fontId="5" fillId="6" borderId="5" xfId="0" applyFont="1" applyFill="1" applyBorder="1" applyAlignment="1">
      <alignment horizontal="center" vertical="center" textRotation="90"/>
    </xf>
    <xf numFmtId="0" fontId="5" fillId="6" borderId="6" xfId="0" applyFont="1" applyFill="1" applyBorder="1" applyAlignment="1">
      <alignment horizontal="center" vertical="center" textRotation="90"/>
    </xf>
    <xf numFmtId="0" fontId="20" fillId="5" borderId="9" xfId="0" applyFont="1" applyFill="1" applyBorder="1" applyAlignment="1">
      <alignment horizontal="center" vertical="center" textRotation="90"/>
    </xf>
    <xf numFmtId="0" fontId="21" fillId="6" borderId="9" xfId="0" applyFont="1" applyFill="1" applyBorder="1" applyAlignment="1">
      <alignment horizontal="center" vertical="center" textRotation="90" wrapText="1"/>
    </xf>
    <xf numFmtId="41" fontId="4" fillId="3" borderId="3" xfId="0" applyNumberFormat="1" applyFont="1" applyFill="1" applyBorder="1" applyAlignment="1">
      <alignment vertical="center"/>
    </xf>
  </cellXfs>
  <cellStyles count="6">
    <cellStyle name="Currency 2" xfId="2"/>
    <cellStyle name="Normal" xfId="0" builtinId="0"/>
    <cellStyle name="Normal 2" xfId="1"/>
    <cellStyle name="Normal 2 2" xfId="5"/>
    <cellStyle name="Normal 2 3" xfId="4"/>
    <cellStyle name="Normal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abSelected="1" workbookViewId="0">
      <selection activeCell="I61" sqref="I61"/>
    </sheetView>
  </sheetViews>
  <sheetFormatPr defaultColWidth="40.88671875" defaultRowHeight="15" customHeight="1" x14ac:dyDescent="0.3"/>
  <cols>
    <col min="1" max="1" width="4.6640625" style="1" customWidth="1"/>
    <col min="2" max="2" width="4.44140625" style="1" bestFit="1" customWidth="1"/>
    <col min="3" max="3" width="7" style="1" bestFit="1" customWidth="1"/>
    <col min="4" max="4" width="26.77734375" style="1" customWidth="1"/>
    <col min="5" max="5" width="15.6640625" style="5" bestFit="1" customWidth="1"/>
    <col min="6" max="17" width="11.5546875" style="5" customWidth="1"/>
    <col min="18" max="18" width="14.33203125" style="5" customWidth="1"/>
    <col min="19" max="19" width="12.5546875" style="1" bestFit="1" customWidth="1"/>
    <col min="20" max="20" width="14.6640625" style="1" bestFit="1" customWidth="1"/>
    <col min="21" max="21" width="5" style="34" customWidth="1"/>
    <col min="22" max="22" width="9.33203125" style="1" bestFit="1" customWidth="1"/>
    <col min="23" max="16384" width="40.88671875" style="1"/>
  </cols>
  <sheetData>
    <row r="1" spans="1:21" s="23" customFormat="1" ht="24" customHeight="1" x14ac:dyDescent="0.3">
      <c r="A1" s="76" t="s">
        <v>28</v>
      </c>
      <c r="B1" s="72" t="s">
        <v>25</v>
      </c>
      <c r="C1" s="37" t="s">
        <v>0</v>
      </c>
      <c r="D1" s="38" t="s">
        <v>1</v>
      </c>
      <c r="E1" s="39" t="s">
        <v>21</v>
      </c>
      <c r="F1" s="40">
        <v>43466</v>
      </c>
      <c r="G1" s="40">
        <v>43497</v>
      </c>
      <c r="H1" s="40">
        <v>43525</v>
      </c>
      <c r="I1" s="40">
        <v>43556</v>
      </c>
      <c r="J1" s="40">
        <v>43586</v>
      </c>
      <c r="K1" s="40">
        <v>43617</v>
      </c>
      <c r="L1" s="40">
        <v>43647</v>
      </c>
      <c r="M1" s="40">
        <v>43678</v>
      </c>
      <c r="N1" s="40">
        <v>43709</v>
      </c>
      <c r="O1" s="40">
        <v>43739</v>
      </c>
      <c r="P1" s="40">
        <v>43770</v>
      </c>
      <c r="Q1" s="40">
        <v>43800</v>
      </c>
      <c r="R1" s="41" t="s">
        <v>17</v>
      </c>
      <c r="S1" s="41" t="s">
        <v>20</v>
      </c>
      <c r="T1" s="42" t="s">
        <v>27</v>
      </c>
      <c r="U1" s="34"/>
    </row>
    <row r="2" spans="1:21" s="23" customFormat="1" ht="24" customHeight="1" x14ac:dyDescent="0.3">
      <c r="A2" s="77"/>
      <c r="B2" s="43">
        <v>4140</v>
      </c>
      <c r="C2" s="44">
        <v>530100</v>
      </c>
      <c r="D2" s="45" t="s">
        <v>9</v>
      </c>
      <c r="E2" s="46">
        <v>-1238706</v>
      </c>
      <c r="F2" s="30">
        <v>-15778.45</v>
      </c>
      <c r="G2" s="30">
        <v>-10937.76</v>
      </c>
      <c r="H2" s="30">
        <v>-18281.009999999998</v>
      </c>
      <c r="I2" s="30">
        <v>-36666.839999999997</v>
      </c>
      <c r="J2" s="30">
        <v>-68716.09</v>
      </c>
      <c r="K2" s="30">
        <v>-46999.38</v>
      </c>
      <c r="L2" s="30">
        <v>-29965.119999999999</v>
      </c>
      <c r="M2" s="30">
        <v>-35329.160000000003</v>
      </c>
      <c r="N2" s="30">
        <v>-22816.85</v>
      </c>
      <c r="O2" s="30">
        <v>-20681.12</v>
      </c>
      <c r="P2" s="30">
        <v>-49571.85</v>
      </c>
      <c r="Q2" s="30">
        <v>-27078.47</v>
      </c>
      <c r="R2" s="52">
        <f t="shared" ref="R2:R14" si="0">SUM(F2:Q2)</f>
        <v>-382822.1</v>
      </c>
      <c r="S2" s="3">
        <v>-604353</v>
      </c>
      <c r="T2" s="52">
        <f>S2-R2</f>
        <v>-221530.90000000002</v>
      </c>
      <c r="U2" s="34"/>
    </row>
    <row r="3" spans="1:21" s="23" customFormat="1" ht="24" customHeight="1" x14ac:dyDescent="0.3">
      <c r="A3" s="77"/>
      <c r="B3" s="43">
        <v>4140</v>
      </c>
      <c r="C3" s="44">
        <v>530200</v>
      </c>
      <c r="D3" s="47" t="s">
        <v>3</v>
      </c>
      <c r="E3" s="48">
        <v>-2225250</v>
      </c>
      <c r="F3" s="30">
        <v>-64555.55</v>
      </c>
      <c r="G3" s="30">
        <v>-92561.68</v>
      </c>
      <c r="H3" s="30">
        <v>-66694.31</v>
      </c>
      <c r="I3" s="30">
        <v>-120181.62</v>
      </c>
      <c r="J3" s="30">
        <v>-69080.820000000007</v>
      </c>
      <c r="K3" s="30">
        <v>-99673.69</v>
      </c>
      <c r="L3" s="30">
        <v>-124967.05</v>
      </c>
      <c r="M3" s="30">
        <v>-48385.2</v>
      </c>
      <c r="N3" s="30">
        <v>-156671.78</v>
      </c>
      <c r="O3" s="30">
        <v>-100674.9</v>
      </c>
      <c r="P3" s="30">
        <v>-66178.28</v>
      </c>
      <c r="Q3" s="30">
        <v>-140374.65</v>
      </c>
      <c r="R3" s="52">
        <f t="shared" si="0"/>
        <v>-1149999.53</v>
      </c>
      <c r="S3" s="3">
        <v>-1084625</v>
      </c>
      <c r="T3" s="52">
        <f t="shared" ref="T3:T18" si="1">S3-R3</f>
        <v>65374.530000000028</v>
      </c>
      <c r="U3" s="33"/>
    </row>
    <row r="4" spans="1:21" s="23" customFormat="1" ht="24" customHeight="1" x14ac:dyDescent="0.3">
      <c r="A4" s="77"/>
      <c r="B4" s="43">
        <v>4140</v>
      </c>
      <c r="C4" s="44">
        <v>530300</v>
      </c>
      <c r="D4" s="47" t="s">
        <v>10</v>
      </c>
      <c r="E4" s="48">
        <v>-2154622</v>
      </c>
      <c r="F4" s="30">
        <v>-81618.67</v>
      </c>
      <c r="G4" s="30">
        <v>-108492.45</v>
      </c>
      <c r="H4" s="30">
        <v>-63969.69</v>
      </c>
      <c r="I4" s="30">
        <v>-113810.11</v>
      </c>
      <c r="J4" s="30">
        <v>-62155.18</v>
      </c>
      <c r="K4" s="30">
        <v>-92008.639999999999</v>
      </c>
      <c r="L4" s="30">
        <v>-115274.93</v>
      </c>
      <c r="M4" s="30">
        <v>-48657.54</v>
      </c>
      <c r="N4" s="30">
        <v>-121080.49</v>
      </c>
      <c r="O4" s="30">
        <v>-95166.74</v>
      </c>
      <c r="P4" s="30">
        <v>-52489.120000000003</v>
      </c>
      <c r="Q4" s="30">
        <v>-81755.679999999993</v>
      </c>
      <c r="R4" s="52">
        <f t="shared" si="0"/>
        <v>-1036479.24</v>
      </c>
      <c r="S4" s="3">
        <v>-1052311</v>
      </c>
      <c r="T4" s="52">
        <f t="shared" si="1"/>
        <v>-15831.760000000009</v>
      </c>
      <c r="U4" s="33"/>
    </row>
    <row r="5" spans="1:21" s="23" customFormat="1" ht="24" customHeight="1" x14ac:dyDescent="0.3">
      <c r="A5" s="77"/>
      <c r="B5" s="43">
        <v>4140</v>
      </c>
      <c r="C5" s="44">
        <v>531400</v>
      </c>
      <c r="D5" s="45" t="s">
        <v>4</v>
      </c>
      <c r="E5" s="46">
        <v>-385104</v>
      </c>
      <c r="F5" s="30">
        <v>-12447.56</v>
      </c>
      <c r="G5" s="30">
        <v>-13553.15</v>
      </c>
      <c r="H5" s="30">
        <v>-23273.14</v>
      </c>
      <c r="I5" s="30">
        <v>-16125.76</v>
      </c>
      <c r="J5" s="30">
        <v>-18144.52</v>
      </c>
      <c r="K5" s="30">
        <v>-16982.689999999999</v>
      </c>
      <c r="L5" s="30">
        <v>-28723.42</v>
      </c>
      <c r="M5" s="30">
        <v>-26249.52</v>
      </c>
      <c r="N5" s="30">
        <v>-19437.099999999999</v>
      </c>
      <c r="O5" s="30">
        <v>-18602.560000000001</v>
      </c>
      <c r="P5" s="30">
        <v>-13746.66</v>
      </c>
      <c r="Q5" s="30">
        <v>-19411.080000000002</v>
      </c>
      <c r="R5" s="52">
        <f t="shared" si="0"/>
        <v>-226697.16000000003</v>
      </c>
      <c r="S5" s="3">
        <v>-188552</v>
      </c>
      <c r="T5" s="52">
        <f t="shared" si="1"/>
        <v>38145.160000000033</v>
      </c>
      <c r="U5" s="34"/>
    </row>
    <row r="6" spans="1:21" s="23" customFormat="1" ht="24" customHeight="1" x14ac:dyDescent="0.3">
      <c r="A6" s="77"/>
      <c r="B6" s="43">
        <v>4140</v>
      </c>
      <c r="C6" s="44">
        <v>532100</v>
      </c>
      <c r="D6" s="47" t="s">
        <v>5</v>
      </c>
      <c r="E6" s="48">
        <v>-1193460</v>
      </c>
      <c r="F6" s="30">
        <v>-35600.050000000003</v>
      </c>
      <c r="G6" s="30">
        <v>-53935.5</v>
      </c>
      <c r="H6" s="30">
        <v>-76559.289999999994</v>
      </c>
      <c r="I6" s="30">
        <v>-76181.899999999994</v>
      </c>
      <c r="J6" s="30">
        <v>-57536</v>
      </c>
      <c r="K6" s="30">
        <v>-34736.33</v>
      </c>
      <c r="L6" s="30">
        <v>-59418.559999999998</v>
      </c>
      <c r="M6" s="30">
        <v>-38554.49</v>
      </c>
      <c r="N6" s="30">
        <v>-62165.46</v>
      </c>
      <c r="O6" s="30">
        <v>-66344.28</v>
      </c>
      <c r="P6" s="30">
        <v>-64256.81</v>
      </c>
      <c r="Q6" s="30">
        <v>-96449.32</v>
      </c>
      <c r="R6" s="52">
        <f t="shared" si="0"/>
        <v>-721737.99</v>
      </c>
      <c r="S6" s="3">
        <v>-588730</v>
      </c>
      <c r="T6" s="52">
        <f t="shared" si="1"/>
        <v>133007.99</v>
      </c>
      <c r="U6" s="34"/>
    </row>
    <row r="7" spans="1:21" s="23" customFormat="1" ht="24" customHeight="1" x14ac:dyDescent="0.3">
      <c r="A7" s="77"/>
      <c r="B7" s="43">
        <v>4140</v>
      </c>
      <c r="C7" s="44">
        <v>532200</v>
      </c>
      <c r="D7" s="47" t="s">
        <v>6</v>
      </c>
      <c r="E7" s="48">
        <v>-155450</v>
      </c>
      <c r="F7" s="69">
        <v>-729.3</v>
      </c>
      <c r="G7" s="30">
        <v>-11120.3</v>
      </c>
      <c r="H7" s="30">
        <v>-11204.93</v>
      </c>
      <c r="I7" s="30">
        <v>-5845.29</v>
      </c>
      <c r="J7" s="30">
        <v>-5484.18</v>
      </c>
      <c r="K7" s="30">
        <v>-5681.75</v>
      </c>
      <c r="L7" s="30">
        <v>-5509.36</v>
      </c>
      <c r="M7" s="30">
        <v>-6087.4709999999995</v>
      </c>
      <c r="N7" s="30">
        <v>-5546.22</v>
      </c>
      <c r="O7" s="30">
        <v>-5483.45</v>
      </c>
      <c r="P7" s="30">
        <v>-6699.92</v>
      </c>
      <c r="Q7" s="30">
        <v>-5554.49</v>
      </c>
      <c r="R7" s="52">
        <f t="shared" si="0"/>
        <v>-74946.661000000007</v>
      </c>
      <c r="S7" s="3">
        <v>-77725</v>
      </c>
      <c r="T7" s="52">
        <f t="shared" si="1"/>
        <v>-2778.3389999999927</v>
      </c>
      <c r="U7" s="34"/>
    </row>
    <row r="8" spans="1:21" s="23" customFormat="1" ht="24" customHeight="1" x14ac:dyDescent="0.3">
      <c r="A8" s="77"/>
      <c r="B8" s="43">
        <v>4140</v>
      </c>
      <c r="C8" s="44">
        <v>532400</v>
      </c>
      <c r="D8" s="47" t="s">
        <v>11</v>
      </c>
      <c r="E8" s="48">
        <v>-3043000</v>
      </c>
      <c r="F8" s="30">
        <v>-123907.91</v>
      </c>
      <c r="G8" s="30">
        <v>-115388</v>
      </c>
      <c r="H8" s="30">
        <v>-148152.95999999999</v>
      </c>
      <c r="I8" s="30">
        <v>-141180.01999999999</v>
      </c>
      <c r="J8" s="30">
        <v>-141095.99</v>
      </c>
      <c r="K8" s="30">
        <v>-138685.6</v>
      </c>
      <c r="L8" s="30">
        <v>-112337.60000000001</v>
      </c>
      <c r="M8" s="30">
        <v>-132044.09</v>
      </c>
      <c r="N8" s="30">
        <v>-127322.35</v>
      </c>
      <c r="O8" s="30">
        <v>-159625.97</v>
      </c>
      <c r="P8" s="30">
        <v>-125789.65</v>
      </c>
      <c r="Q8" s="30">
        <v>-115148.34</v>
      </c>
      <c r="R8" s="52">
        <f t="shared" si="0"/>
        <v>-1580678.48</v>
      </c>
      <c r="S8" s="3">
        <v>-1499000</v>
      </c>
      <c r="T8" s="52">
        <f t="shared" si="1"/>
        <v>81678.479999999981</v>
      </c>
      <c r="U8" s="34"/>
    </row>
    <row r="9" spans="1:21" s="23" customFormat="1" ht="24" customHeight="1" x14ac:dyDescent="0.3">
      <c r="A9" s="77"/>
      <c r="B9" s="43">
        <v>4140</v>
      </c>
      <c r="C9" s="44">
        <v>532500</v>
      </c>
      <c r="D9" s="47" t="s">
        <v>12</v>
      </c>
      <c r="E9" s="48">
        <v>-5438000</v>
      </c>
      <c r="F9" s="30">
        <v>-106704.58</v>
      </c>
      <c r="G9" s="30">
        <v>-91910.45</v>
      </c>
      <c r="H9" s="30">
        <v>-131917.22</v>
      </c>
      <c r="I9" s="30">
        <v>-138523.41</v>
      </c>
      <c r="J9" s="30">
        <v>-127566.06</v>
      </c>
      <c r="K9" s="30">
        <v>-140429.21</v>
      </c>
      <c r="L9" s="30">
        <v>-154778.49</v>
      </c>
      <c r="M9" s="30">
        <v>-160046.31</v>
      </c>
      <c r="N9" s="30">
        <v>-142549.01</v>
      </c>
      <c r="O9" s="30">
        <v>-163979.07</v>
      </c>
      <c r="P9" s="30">
        <v>-136345.72</v>
      </c>
      <c r="Q9" s="69">
        <f>-122558.14+-343331.02</f>
        <v>-465889.16000000003</v>
      </c>
      <c r="R9" s="52">
        <f t="shared" si="0"/>
        <v>-1960638.69</v>
      </c>
      <c r="S9" s="3">
        <v>-2543000</v>
      </c>
      <c r="T9" s="52">
        <f t="shared" si="1"/>
        <v>-582361.31000000006</v>
      </c>
      <c r="U9" s="33"/>
    </row>
    <row r="10" spans="1:21" s="23" customFormat="1" ht="24" customHeight="1" x14ac:dyDescent="0.3">
      <c r="A10" s="77"/>
      <c r="B10" s="43">
        <v>4140</v>
      </c>
      <c r="C10" s="44">
        <v>532600</v>
      </c>
      <c r="D10" s="47" t="s">
        <v>48</v>
      </c>
      <c r="E10" s="48">
        <v>0</v>
      </c>
      <c r="F10" s="30">
        <v>-3965.99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-219.22</v>
      </c>
      <c r="M10" s="30">
        <v>-5226.2700000000004</v>
      </c>
      <c r="N10" s="30">
        <v>-7101.13</v>
      </c>
      <c r="O10" s="30">
        <v>-7629.34</v>
      </c>
      <c r="P10" s="30">
        <v>-7291.54</v>
      </c>
      <c r="Q10" s="30">
        <v>-3118.07</v>
      </c>
      <c r="R10" s="52">
        <f t="shared" si="0"/>
        <v>-34551.560000000005</v>
      </c>
      <c r="S10" s="3">
        <v>0</v>
      </c>
      <c r="T10" s="52">
        <f t="shared" ref="T10" si="2">S10-R10</f>
        <v>34551.560000000005</v>
      </c>
      <c r="U10" s="33"/>
    </row>
    <row r="11" spans="1:21" s="23" customFormat="1" ht="24" customHeight="1" x14ac:dyDescent="0.3">
      <c r="A11" s="77"/>
      <c r="B11" s="43">
        <v>4140</v>
      </c>
      <c r="C11" s="44">
        <v>532650</v>
      </c>
      <c r="D11" s="47" t="s">
        <v>13</v>
      </c>
      <c r="E11" s="48">
        <v>-118244</v>
      </c>
      <c r="F11" s="30">
        <v>-4785.42</v>
      </c>
      <c r="G11" s="30">
        <v>-4785.42</v>
      </c>
      <c r="H11" s="30">
        <v>-4785.42</v>
      </c>
      <c r="I11" s="30">
        <v>-5145.21</v>
      </c>
      <c r="J11" s="30">
        <v>-4905.3500000000004</v>
      </c>
      <c r="K11" s="30">
        <v>-4905.3500000000004</v>
      </c>
      <c r="L11" s="30">
        <v>-4905.3500000000004</v>
      </c>
      <c r="M11" s="30">
        <v>-4905.3500000000004</v>
      </c>
      <c r="N11" s="30">
        <v>-4905.3500000000004</v>
      </c>
      <c r="O11" s="30">
        <v>-4905.3500000000004</v>
      </c>
      <c r="P11" s="30">
        <v>-4905.3500000000004</v>
      </c>
      <c r="Q11" s="30">
        <v>-4905.3500000000004</v>
      </c>
      <c r="R11" s="52">
        <f t="shared" si="0"/>
        <v>-58744.26999999999</v>
      </c>
      <c r="S11" s="3">
        <v>-58122</v>
      </c>
      <c r="T11" s="52">
        <f t="shared" si="1"/>
        <v>622.26999999998952</v>
      </c>
      <c r="U11" s="34"/>
    </row>
    <row r="12" spans="1:21" s="23" customFormat="1" ht="24" customHeight="1" x14ac:dyDescent="0.3">
      <c r="A12" s="77"/>
      <c r="B12" s="43">
        <v>4140</v>
      </c>
      <c r="C12" s="49" t="s">
        <v>7</v>
      </c>
      <c r="D12" s="50" t="s">
        <v>18</v>
      </c>
      <c r="E12" s="51">
        <v>-248784</v>
      </c>
      <c r="F12" s="30">
        <v>-10399.69</v>
      </c>
      <c r="G12" s="30">
        <v>-8745.56</v>
      </c>
      <c r="H12" s="30">
        <v>-11618.22</v>
      </c>
      <c r="I12" s="30">
        <v>-21456.76</v>
      </c>
      <c r="J12" s="30">
        <v>-16916.18</v>
      </c>
      <c r="K12" s="30">
        <v>-17653.28</v>
      </c>
      <c r="L12" s="30">
        <v>-12428</v>
      </c>
      <c r="M12" s="30">
        <v>-14370.21</v>
      </c>
      <c r="N12" s="30">
        <v>-13408.07</v>
      </c>
      <c r="O12" s="30">
        <v>-13481.87</v>
      </c>
      <c r="P12" s="30">
        <v>-13171.04</v>
      </c>
      <c r="Q12" s="30">
        <v>-13286.6</v>
      </c>
      <c r="R12" s="52">
        <f t="shared" si="0"/>
        <v>-166935.48000000001</v>
      </c>
      <c r="S12" s="3">
        <v>-121892</v>
      </c>
      <c r="T12" s="52">
        <f t="shared" si="1"/>
        <v>45043.48000000001</v>
      </c>
      <c r="U12" s="34"/>
    </row>
    <row r="13" spans="1:21" s="23" customFormat="1" ht="24" customHeight="1" x14ac:dyDescent="0.3">
      <c r="A13" s="77"/>
      <c r="B13" s="43">
        <v>4140</v>
      </c>
      <c r="C13" s="49" t="s">
        <v>8</v>
      </c>
      <c r="D13" s="50" t="s">
        <v>19</v>
      </c>
      <c r="E13" s="51">
        <v>-177000</v>
      </c>
      <c r="F13" s="30">
        <v>-2128</v>
      </c>
      <c r="G13" s="30">
        <v>-2128</v>
      </c>
      <c r="H13" s="30">
        <v>-2128</v>
      </c>
      <c r="I13" s="30">
        <v>-24191.88</v>
      </c>
      <c r="J13" s="30">
        <v>-5823.97</v>
      </c>
      <c r="K13" s="30">
        <v>-5711.98</v>
      </c>
      <c r="L13" s="30">
        <v>-2128</v>
      </c>
      <c r="M13" s="30">
        <v>-6321.2</v>
      </c>
      <c r="N13" s="30">
        <f>-6223.59</f>
        <v>-6223.59</v>
      </c>
      <c r="O13" s="30">
        <v>-6109.38</v>
      </c>
      <c r="P13" s="30">
        <v>-6047.97</v>
      </c>
      <c r="Q13" s="30">
        <v>-6047.98</v>
      </c>
      <c r="R13" s="52">
        <f t="shared" si="0"/>
        <v>-74989.949999999983</v>
      </c>
      <c r="S13" s="3">
        <v>-86000</v>
      </c>
      <c r="T13" s="52">
        <f t="shared" si="1"/>
        <v>-11010.050000000017</v>
      </c>
      <c r="U13" s="34"/>
    </row>
    <row r="14" spans="1:21" s="23" customFormat="1" ht="24" customHeight="1" x14ac:dyDescent="0.3">
      <c r="A14" s="77"/>
      <c r="B14" s="43">
        <v>4140</v>
      </c>
      <c r="C14" s="49" t="s">
        <v>15</v>
      </c>
      <c r="D14" s="50" t="s">
        <v>16</v>
      </c>
      <c r="E14" s="51">
        <v>-92000</v>
      </c>
      <c r="F14" s="30">
        <v>-241</v>
      </c>
      <c r="G14" s="30">
        <v>0</v>
      </c>
      <c r="H14" s="30">
        <v>-180</v>
      </c>
      <c r="I14" s="30">
        <v>-61</v>
      </c>
      <c r="J14" s="30">
        <v>0</v>
      </c>
      <c r="K14" s="30">
        <v>-305.3</v>
      </c>
      <c r="L14" s="30">
        <v>-1.7</v>
      </c>
      <c r="M14" s="30">
        <v>-7402</v>
      </c>
      <c r="N14" s="30">
        <v>-1325</v>
      </c>
      <c r="O14" s="30">
        <v>-5483</v>
      </c>
      <c r="P14" s="30">
        <v>-3749.75</v>
      </c>
      <c r="Q14" s="30">
        <v>-555</v>
      </c>
      <c r="R14" s="52">
        <f t="shared" si="0"/>
        <v>-19303.75</v>
      </c>
      <c r="S14" s="3">
        <v>-46000</v>
      </c>
      <c r="T14" s="52">
        <f t="shared" si="1"/>
        <v>-26696.25</v>
      </c>
      <c r="U14" s="34"/>
    </row>
    <row r="15" spans="1:21" s="29" customFormat="1" ht="24" customHeight="1" x14ac:dyDescent="0.3">
      <c r="B15" s="2"/>
      <c r="C15" s="2"/>
      <c r="D15" s="2" t="s">
        <v>39</v>
      </c>
      <c r="E15" s="4">
        <f t="shared" ref="E15:T15" si="3">SUM(E2:E14)</f>
        <v>-16469620</v>
      </c>
      <c r="F15" s="4">
        <f t="shared" si="3"/>
        <v>-462862.17</v>
      </c>
      <c r="G15" s="4">
        <f t="shared" si="3"/>
        <v>-513558.26999999996</v>
      </c>
      <c r="H15" s="4">
        <f t="shared" si="3"/>
        <v>-558764.18999999994</v>
      </c>
      <c r="I15" s="4">
        <f>SUM(I2:I14)</f>
        <v>-699369.79999999993</v>
      </c>
      <c r="J15" s="4">
        <f t="shared" si="3"/>
        <v>-577424.34</v>
      </c>
      <c r="K15" s="4">
        <f t="shared" si="3"/>
        <v>-603773.20000000007</v>
      </c>
      <c r="L15" s="4">
        <f t="shared" si="3"/>
        <v>-650656.79999999981</v>
      </c>
      <c r="M15" s="4">
        <f t="shared" si="3"/>
        <v>-533578.81099999999</v>
      </c>
      <c r="N15" s="4">
        <f t="shared" si="3"/>
        <v>-690552.39999999991</v>
      </c>
      <c r="O15" s="4">
        <f t="shared" si="3"/>
        <v>-668167.03</v>
      </c>
      <c r="P15" s="4">
        <f t="shared" si="3"/>
        <v>-550243.66</v>
      </c>
      <c r="Q15" s="4">
        <f t="shared" si="3"/>
        <v>-979574.19</v>
      </c>
      <c r="R15" s="4">
        <f t="shared" si="3"/>
        <v>-7488524.8609999996</v>
      </c>
      <c r="S15" s="4">
        <f>SUM(S2:S14)</f>
        <v>-7950310</v>
      </c>
      <c r="T15" s="4">
        <f t="shared" si="3"/>
        <v>-461785.13900000008</v>
      </c>
      <c r="U15" s="11"/>
    </row>
    <row r="16" spans="1:21" s="23" customFormat="1" ht="24" customHeight="1" x14ac:dyDescent="0.3">
      <c r="A16" s="80" t="s">
        <v>38</v>
      </c>
      <c r="B16" s="43" t="s">
        <v>32</v>
      </c>
      <c r="C16" s="44">
        <v>540000</v>
      </c>
      <c r="D16" s="47" t="s">
        <v>33</v>
      </c>
      <c r="E16" s="48">
        <v>0</v>
      </c>
      <c r="F16" s="30">
        <v>-5778.09</v>
      </c>
      <c r="G16" s="30">
        <v>-5612.51</v>
      </c>
      <c r="H16" s="30">
        <v>-6502.36</v>
      </c>
      <c r="I16" s="30">
        <v>-6158.79</v>
      </c>
      <c r="J16" s="30">
        <v>-6302.59</v>
      </c>
      <c r="K16" s="30">
        <v>-6391.99</v>
      </c>
      <c r="L16" s="30">
        <v>-6468.96</v>
      </c>
      <c r="M16" s="30">
        <v>-6441.61</v>
      </c>
      <c r="N16" s="30">
        <v>-6292.18</v>
      </c>
      <c r="O16" s="30">
        <v>-6429</v>
      </c>
      <c r="P16" s="30">
        <v>-5984.42</v>
      </c>
      <c r="Q16" s="30">
        <v>-6075.14</v>
      </c>
      <c r="R16" s="52">
        <f>SUM(F16:Q16)</f>
        <v>-74437.64</v>
      </c>
      <c r="S16" s="3">
        <v>0</v>
      </c>
      <c r="T16" s="52">
        <f t="shared" si="1"/>
        <v>74437.64</v>
      </c>
      <c r="U16" s="34"/>
    </row>
    <row r="17" spans="1:21" s="23" customFormat="1" ht="24" customHeight="1" x14ac:dyDescent="0.3">
      <c r="A17" s="80"/>
      <c r="B17" s="43" t="s">
        <v>31</v>
      </c>
      <c r="C17" s="44">
        <v>540050</v>
      </c>
      <c r="D17" s="47" t="s">
        <v>51</v>
      </c>
      <c r="E17" s="48">
        <f>-291000+-600000</f>
        <v>-891000</v>
      </c>
      <c r="F17" s="30">
        <v>-115.47</v>
      </c>
      <c r="G17" s="30">
        <v>-181.27</v>
      </c>
      <c r="H17" s="30">
        <v>-1469.25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52">
        <f>SUM(F17:Q17)</f>
        <v>-1765.99</v>
      </c>
      <c r="S17" s="3">
        <v>0</v>
      </c>
      <c r="T17" s="52">
        <f t="shared" si="1"/>
        <v>1765.99</v>
      </c>
      <c r="U17" s="34"/>
    </row>
    <row r="18" spans="1:21" s="23" customFormat="1" ht="24" customHeight="1" x14ac:dyDescent="0.3">
      <c r="A18" s="80"/>
      <c r="B18" s="43" t="s">
        <v>35</v>
      </c>
      <c r="C18" s="44">
        <v>535050</v>
      </c>
      <c r="D18" s="47" t="s">
        <v>36</v>
      </c>
      <c r="E18" s="48">
        <v>0</v>
      </c>
      <c r="F18" s="30">
        <v>0</v>
      </c>
      <c r="G18" s="30">
        <v>-5.18</v>
      </c>
      <c r="H18" s="30">
        <v>-214.04</v>
      </c>
      <c r="I18" s="30">
        <v>0</v>
      </c>
      <c r="J18" s="30">
        <v>0</v>
      </c>
      <c r="K18" s="30">
        <v>0</v>
      </c>
      <c r="L18" s="30">
        <v>219.22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52">
        <f>SUM(F18:Q18)</f>
        <v>0</v>
      </c>
      <c r="S18" s="3">
        <v>0</v>
      </c>
      <c r="T18" s="52">
        <f t="shared" si="1"/>
        <v>0</v>
      </c>
      <c r="U18" s="34"/>
    </row>
    <row r="19" spans="1:21" s="29" customFormat="1" ht="24" customHeight="1" x14ac:dyDescent="0.3">
      <c r="B19" s="2"/>
      <c r="C19" s="2"/>
      <c r="D19" s="2" t="s">
        <v>40</v>
      </c>
      <c r="E19" s="4">
        <f>SUM(E16:E18)</f>
        <v>-891000</v>
      </c>
      <c r="F19" s="4">
        <f>SUM(F16:F18)</f>
        <v>-5893.56</v>
      </c>
      <c r="G19" s="4">
        <f>SUM(G16:G18)</f>
        <v>-5798.9600000000009</v>
      </c>
      <c r="H19" s="4">
        <f>SUM(H16:H18)</f>
        <v>-8185.65</v>
      </c>
      <c r="I19" s="4">
        <f>SUM(I16:I18)</f>
        <v>-6158.79</v>
      </c>
      <c r="J19" s="4">
        <f>SUM(J16:J18)</f>
        <v>-6302.59</v>
      </c>
      <c r="K19" s="4">
        <f>SUM(K16:K18)</f>
        <v>-6391.99</v>
      </c>
      <c r="L19" s="4">
        <f>SUM(L16:L18)</f>
        <v>-6249.74</v>
      </c>
      <c r="M19" s="4">
        <f>SUM(M16:M18)</f>
        <v>-6441.61</v>
      </c>
      <c r="N19" s="4">
        <f>SUM(N16:N18)</f>
        <v>-6292.18</v>
      </c>
      <c r="O19" s="4">
        <f>SUM(O16:O18)</f>
        <v>-6429</v>
      </c>
      <c r="P19" s="4">
        <f>SUM(P16:P18)</f>
        <v>-5984.42</v>
      </c>
      <c r="Q19" s="4">
        <f>SUM(Q16:Q18)</f>
        <v>-6075.14</v>
      </c>
      <c r="R19" s="4">
        <f>SUM(R16:R18)</f>
        <v>-76203.63</v>
      </c>
      <c r="S19" s="4">
        <f>SUM(S16:S18)</f>
        <v>0</v>
      </c>
      <c r="T19" s="4">
        <f>SUM(T16:T18)</f>
        <v>76203.63</v>
      </c>
      <c r="U19" s="11"/>
    </row>
    <row r="20" spans="1:21" s="29" customFormat="1" ht="12" customHeight="1" x14ac:dyDescent="0.3"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31"/>
    </row>
    <row r="21" spans="1:21" s="29" customFormat="1" ht="24" customHeight="1" x14ac:dyDescent="0.3">
      <c r="B21" s="28"/>
      <c r="C21" s="28"/>
      <c r="D21" s="18" t="s">
        <v>56</v>
      </c>
      <c r="E21" s="19">
        <f>E15+E19</f>
        <v>-17360620</v>
      </c>
      <c r="F21" s="19">
        <f>F15+F19</f>
        <v>-468755.73</v>
      </c>
      <c r="G21" s="19">
        <f>G15+G19</f>
        <v>-519357.23</v>
      </c>
      <c r="H21" s="19">
        <f>H15+H19</f>
        <v>-566949.84</v>
      </c>
      <c r="I21" s="19">
        <f>I15+I19</f>
        <v>-705528.59</v>
      </c>
      <c r="J21" s="19">
        <f>J15+J19</f>
        <v>-583726.92999999993</v>
      </c>
      <c r="K21" s="19">
        <f>K15+K19</f>
        <v>-610165.19000000006</v>
      </c>
      <c r="L21" s="19">
        <f>L15+L19</f>
        <v>-656906.5399999998</v>
      </c>
      <c r="M21" s="19">
        <f>M15+M19</f>
        <v>-540020.42099999997</v>
      </c>
      <c r="N21" s="19">
        <f>N15+N19</f>
        <v>-696844.58</v>
      </c>
      <c r="O21" s="19">
        <f>O15+O19</f>
        <v>-674596.03</v>
      </c>
      <c r="P21" s="19">
        <f>P15+P19</f>
        <v>-556228.08000000007</v>
      </c>
      <c r="Q21" s="19">
        <f>Q15+Q19</f>
        <v>-985649.33</v>
      </c>
      <c r="R21" s="53">
        <f>R15+R19</f>
        <v>-7564728.4909999995</v>
      </c>
      <c r="S21" s="19">
        <f>S15+S19</f>
        <v>-7950310</v>
      </c>
      <c r="T21" s="53">
        <f>T15+T19</f>
        <v>-385581.50900000008</v>
      </c>
      <c r="U21" s="8"/>
    </row>
    <row r="22" spans="1:21" s="29" customFormat="1" ht="24" customHeight="1" x14ac:dyDescent="0.3">
      <c r="B22" s="2"/>
      <c r="C22" s="2"/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1"/>
    </row>
    <row r="23" spans="1:21" s="23" customFormat="1" ht="24" customHeight="1" x14ac:dyDescent="0.3">
      <c r="A23" s="78" t="s">
        <v>24</v>
      </c>
      <c r="B23" s="73" t="s">
        <v>25</v>
      </c>
      <c r="C23" s="54" t="s">
        <v>0</v>
      </c>
      <c r="D23" s="55" t="s">
        <v>1</v>
      </c>
      <c r="E23" s="56" t="s">
        <v>22</v>
      </c>
      <c r="F23" s="57">
        <v>43466</v>
      </c>
      <c r="G23" s="57">
        <v>43497</v>
      </c>
      <c r="H23" s="57">
        <v>43525</v>
      </c>
      <c r="I23" s="57">
        <v>43556</v>
      </c>
      <c r="J23" s="57">
        <v>43586</v>
      </c>
      <c r="K23" s="57">
        <v>43617</v>
      </c>
      <c r="L23" s="57">
        <v>43647</v>
      </c>
      <c r="M23" s="57">
        <v>43678</v>
      </c>
      <c r="N23" s="57">
        <v>43709</v>
      </c>
      <c r="O23" s="57">
        <v>43739</v>
      </c>
      <c r="P23" s="57">
        <v>43770</v>
      </c>
      <c r="Q23" s="57">
        <v>43800</v>
      </c>
      <c r="R23" s="58" t="s">
        <v>17</v>
      </c>
      <c r="S23" s="58" t="s">
        <v>20</v>
      </c>
      <c r="T23" s="58" t="s">
        <v>30</v>
      </c>
      <c r="U23" s="34"/>
    </row>
    <row r="24" spans="1:21" s="23" customFormat="1" ht="24" customHeight="1" x14ac:dyDescent="0.3">
      <c r="A24" s="79"/>
      <c r="B24" s="59">
        <v>4140</v>
      </c>
      <c r="C24" s="60">
        <v>530100</v>
      </c>
      <c r="D24" s="61" t="s">
        <v>2</v>
      </c>
      <c r="E24" s="62">
        <v>597482</v>
      </c>
      <c r="F24" s="30">
        <v>1573.01</v>
      </c>
      <c r="G24" s="30">
        <v>54151.53</v>
      </c>
      <c r="H24" s="30">
        <v>27922.38</v>
      </c>
      <c r="I24" s="30">
        <v>28132.18</v>
      </c>
      <c r="J24" s="30">
        <v>27838.28</v>
      </c>
      <c r="K24" s="30">
        <v>27987.29</v>
      </c>
      <c r="L24" s="30">
        <v>28486.959999999999</v>
      </c>
      <c r="M24" s="30">
        <v>2637.77</v>
      </c>
      <c r="N24" s="30">
        <v>28129.01</v>
      </c>
      <c r="O24" s="30">
        <v>29766.61</v>
      </c>
      <c r="P24" s="30">
        <v>27948.43</v>
      </c>
      <c r="Q24" s="30">
        <v>31174.47</v>
      </c>
      <c r="R24" s="68">
        <f t="shared" ref="R24:R37" si="4">SUM(F24:Q24)</f>
        <v>315747.92000000004</v>
      </c>
      <c r="S24" s="3">
        <v>298645</v>
      </c>
      <c r="T24" s="68">
        <f>S24-R24</f>
        <v>-17102.920000000042</v>
      </c>
      <c r="U24" s="33"/>
    </row>
    <row r="25" spans="1:21" s="23" customFormat="1" ht="24" customHeight="1" x14ac:dyDescent="0.3">
      <c r="A25" s="79"/>
      <c r="B25" s="59">
        <v>4140</v>
      </c>
      <c r="C25" s="60">
        <v>530200</v>
      </c>
      <c r="D25" s="63" t="s">
        <v>3</v>
      </c>
      <c r="E25" s="64">
        <v>600340</v>
      </c>
      <c r="F25" s="30">
        <v>17713.830000000002</v>
      </c>
      <c r="G25" s="30">
        <v>46532.18</v>
      </c>
      <c r="H25" s="30">
        <v>17851.04</v>
      </c>
      <c r="I25" s="30">
        <v>21931.62</v>
      </c>
      <c r="J25" s="30">
        <v>28336.720000000001</v>
      </c>
      <c r="K25" s="30">
        <v>25067.919999999998</v>
      </c>
      <c r="L25" s="30">
        <v>21624.95</v>
      </c>
      <c r="M25" s="30">
        <v>46112.800000000003</v>
      </c>
      <c r="N25" s="30">
        <v>23659.68</v>
      </c>
      <c r="O25" s="30">
        <v>49119.383000000002</v>
      </c>
      <c r="P25" s="30">
        <v>4507.1899999999996</v>
      </c>
      <c r="Q25" s="30">
        <v>36350.46</v>
      </c>
      <c r="R25" s="68">
        <f t="shared" si="4"/>
        <v>338807.77300000004</v>
      </c>
      <c r="S25" s="3">
        <v>293670</v>
      </c>
      <c r="T25" s="68">
        <f t="shared" ref="T25:T37" si="5">S25-R25</f>
        <v>-45137.773000000045</v>
      </c>
      <c r="U25" s="34"/>
    </row>
    <row r="26" spans="1:21" s="23" customFormat="1" ht="24" customHeight="1" x14ac:dyDescent="0.3">
      <c r="A26" s="79"/>
      <c r="B26" s="59">
        <v>4140</v>
      </c>
      <c r="C26" s="60">
        <v>530300</v>
      </c>
      <c r="D26" s="63" t="s">
        <v>10</v>
      </c>
      <c r="E26" s="64">
        <v>753700</v>
      </c>
      <c r="F26" s="30">
        <v>35600.400000000001</v>
      </c>
      <c r="G26" s="30">
        <v>59449.42</v>
      </c>
      <c r="H26" s="30">
        <v>26013.74</v>
      </c>
      <c r="I26" s="30">
        <v>-13381.71</v>
      </c>
      <c r="J26" s="30">
        <v>12293.36</v>
      </c>
      <c r="K26" s="30">
        <v>21432.6</v>
      </c>
      <c r="L26" s="30">
        <v>47148.19</v>
      </c>
      <c r="M26" s="30">
        <v>15902.11</v>
      </c>
      <c r="N26" s="30">
        <v>39929.61</v>
      </c>
      <c r="O26" s="30">
        <v>41671.93</v>
      </c>
      <c r="P26" s="30">
        <v>-8600.3700000000008</v>
      </c>
      <c r="Q26" s="30">
        <v>23688.81</v>
      </c>
      <c r="R26" s="68">
        <f t="shared" si="4"/>
        <v>301148.08999999997</v>
      </c>
      <c r="S26" s="3">
        <v>369500</v>
      </c>
      <c r="T26" s="68">
        <f t="shared" si="5"/>
        <v>68351.910000000033</v>
      </c>
      <c r="U26" s="33"/>
    </row>
    <row r="27" spans="1:21" s="23" customFormat="1" ht="24" customHeight="1" x14ac:dyDescent="0.3">
      <c r="A27" s="79"/>
      <c r="B27" s="59">
        <v>4140</v>
      </c>
      <c r="C27" s="60">
        <v>531400</v>
      </c>
      <c r="D27" s="61" t="s">
        <v>4</v>
      </c>
      <c r="E27" s="62">
        <v>385714</v>
      </c>
      <c r="F27" s="30">
        <v>14469.37</v>
      </c>
      <c r="G27" s="30">
        <v>7810.06</v>
      </c>
      <c r="H27" s="30">
        <v>8449.1299999999992</v>
      </c>
      <c r="I27" s="30">
        <v>16877.18</v>
      </c>
      <c r="J27" s="30">
        <v>10437.780000000001</v>
      </c>
      <c r="K27" s="30">
        <v>11093.51</v>
      </c>
      <c r="L27" s="30">
        <v>14281.26</v>
      </c>
      <c r="M27" s="30">
        <v>10285.31</v>
      </c>
      <c r="N27" s="30">
        <v>11467.99</v>
      </c>
      <c r="O27" s="30">
        <v>19993.650000000001</v>
      </c>
      <c r="P27" s="30">
        <v>342.83</v>
      </c>
      <c r="Q27" s="30">
        <v>34973.35</v>
      </c>
      <c r="R27" s="68">
        <f t="shared" si="4"/>
        <v>160481.41999999998</v>
      </c>
      <c r="S27" s="3">
        <v>188907</v>
      </c>
      <c r="T27" s="68">
        <f t="shared" si="5"/>
        <v>28425.580000000016</v>
      </c>
      <c r="U27" s="34"/>
    </row>
    <row r="28" spans="1:21" s="23" customFormat="1" ht="24" customHeight="1" x14ac:dyDescent="0.3">
      <c r="A28" s="79"/>
      <c r="B28" s="59">
        <v>4140</v>
      </c>
      <c r="C28" s="60">
        <v>532100</v>
      </c>
      <c r="D28" s="63" t="s">
        <v>5</v>
      </c>
      <c r="E28" s="64">
        <v>640848</v>
      </c>
      <c r="F28" s="30">
        <v>20198.82</v>
      </c>
      <c r="G28" s="30">
        <v>18097</v>
      </c>
      <c r="H28" s="30">
        <v>22848.77</v>
      </c>
      <c r="I28" s="30">
        <v>29724.639999999999</v>
      </c>
      <c r="J28" s="30">
        <v>29291.27</v>
      </c>
      <c r="K28" s="30">
        <v>28479.1</v>
      </c>
      <c r="L28" s="30">
        <v>26081.1</v>
      </c>
      <c r="M28" s="30">
        <v>22679.8</v>
      </c>
      <c r="N28" s="30">
        <v>23429.4</v>
      </c>
      <c r="O28" s="30">
        <v>44466.74</v>
      </c>
      <c r="P28" s="30">
        <v>5995.47</v>
      </c>
      <c r="Q28" s="30">
        <v>28702.99</v>
      </c>
      <c r="R28" s="68">
        <f t="shared" si="4"/>
        <v>299995.09999999998</v>
      </c>
      <c r="S28" s="3">
        <v>312074</v>
      </c>
      <c r="T28" s="68">
        <f t="shared" si="5"/>
        <v>12078.900000000023</v>
      </c>
      <c r="U28" s="34"/>
    </row>
    <row r="29" spans="1:21" s="23" customFormat="1" ht="24" customHeight="1" x14ac:dyDescent="0.3">
      <c r="A29" s="79"/>
      <c r="B29" s="59">
        <v>4140</v>
      </c>
      <c r="C29" s="60">
        <v>532200</v>
      </c>
      <c r="D29" s="63" t="s">
        <v>6</v>
      </c>
      <c r="E29" s="64">
        <v>94554</v>
      </c>
      <c r="F29" s="30">
        <v>2236.0100000000002</v>
      </c>
      <c r="G29" s="30">
        <v>1942.51</v>
      </c>
      <c r="H29" s="30">
        <v>2622.15</v>
      </c>
      <c r="I29" s="30">
        <v>4191.62</v>
      </c>
      <c r="J29" s="30">
        <v>5915.48</v>
      </c>
      <c r="K29" s="30">
        <v>3416.17</v>
      </c>
      <c r="L29" s="30">
        <v>2493.56</v>
      </c>
      <c r="M29" s="30">
        <v>2032.83</v>
      </c>
      <c r="N29" s="30">
        <v>2213.77</v>
      </c>
      <c r="O29" s="30">
        <v>5047.2299999999996</v>
      </c>
      <c r="P29" s="30">
        <v>168.44</v>
      </c>
      <c r="Q29" s="30">
        <v>3654.04</v>
      </c>
      <c r="R29" s="68">
        <f t="shared" si="4"/>
        <v>35933.81</v>
      </c>
      <c r="S29" s="3">
        <v>46277</v>
      </c>
      <c r="T29" s="68">
        <f t="shared" si="5"/>
        <v>10343.190000000002</v>
      </c>
      <c r="U29" s="34"/>
    </row>
    <row r="30" spans="1:21" s="23" customFormat="1" ht="24" customHeight="1" x14ac:dyDescent="0.3">
      <c r="A30" s="79"/>
      <c r="B30" s="59">
        <v>4140</v>
      </c>
      <c r="C30" s="60">
        <v>532400</v>
      </c>
      <c r="D30" s="63" t="s">
        <v>11</v>
      </c>
      <c r="E30" s="64">
        <v>998617.38</v>
      </c>
      <c r="F30" s="30">
        <v>32925.199999999997</v>
      </c>
      <c r="G30" s="30">
        <v>33981.82</v>
      </c>
      <c r="H30" s="30">
        <v>31552.59</v>
      </c>
      <c r="I30" s="30">
        <v>35473.879999999997</v>
      </c>
      <c r="J30" s="30">
        <v>34603.550000000003</v>
      </c>
      <c r="K30" s="30">
        <v>20306.84</v>
      </c>
      <c r="L30" s="30">
        <v>48795.88</v>
      </c>
      <c r="M30" s="30">
        <v>54133.17</v>
      </c>
      <c r="N30" s="30">
        <v>38384.26</v>
      </c>
      <c r="O30" s="30">
        <v>70638.58</v>
      </c>
      <c r="P30" s="30">
        <v>26494.05</v>
      </c>
      <c r="Q30" s="30">
        <v>42332.4</v>
      </c>
      <c r="R30" s="68">
        <f t="shared" si="4"/>
        <v>469622.22000000003</v>
      </c>
      <c r="S30" s="3">
        <v>488191.68</v>
      </c>
      <c r="T30" s="68">
        <f t="shared" si="5"/>
        <v>18569.459999999963</v>
      </c>
      <c r="U30" s="33"/>
    </row>
    <row r="31" spans="1:21" s="23" customFormat="1" ht="24" customHeight="1" x14ac:dyDescent="0.3">
      <c r="A31" s="79"/>
      <c r="B31" s="59">
        <v>4140</v>
      </c>
      <c r="C31" s="60">
        <v>532500</v>
      </c>
      <c r="D31" s="63" t="s">
        <v>12</v>
      </c>
      <c r="E31" s="64">
        <v>2835806.98</v>
      </c>
      <c r="F31" s="30">
        <v>86462.52</v>
      </c>
      <c r="G31" s="30">
        <v>89093.89</v>
      </c>
      <c r="H31" s="30">
        <v>82959.5</v>
      </c>
      <c r="I31" s="30">
        <v>101002.56</v>
      </c>
      <c r="J31" s="30">
        <v>107416.28</v>
      </c>
      <c r="K31" s="30">
        <v>81360.600000000006</v>
      </c>
      <c r="L31" s="30">
        <v>119089.97</v>
      </c>
      <c r="M31" s="30">
        <v>76798.539999999994</v>
      </c>
      <c r="N31" s="30">
        <v>142158.38</v>
      </c>
      <c r="O31" s="30">
        <v>96255.81</v>
      </c>
      <c r="P31" s="30">
        <v>93289.25</v>
      </c>
      <c r="Q31" s="30">
        <v>91952.56</v>
      </c>
      <c r="R31" s="68">
        <f t="shared" si="4"/>
        <v>1167839.8600000001</v>
      </c>
      <c r="S31" s="3">
        <v>1399992.94</v>
      </c>
      <c r="T31" s="68">
        <f t="shared" si="5"/>
        <v>232153.07999999984</v>
      </c>
      <c r="U31" s="33"/>
    </row>
    <row r="32" spans="1:21" s="23" customFormat="1" ht="24" customHeight="1" x14ac:dyDescent="0.3">
      <c r="A32" s="79"/>
      <c r="B32" s="59">
        <v>4140</v>
      </c>
      <c r="C32" s="60">
        <v>532600</v>
      </c>
      <c r="D32" s="63" t="s">
        <v>23</v>
      </c>
      <c r="E32" s="64">
        <v>1342525.64</v>
      </c>
      <c r="F32" s="30">
        <v>43857.96</v>
      </c>
      <c r="G32" s="30">
        <v>42004.25</v>
      </c>
      <c r="H32" s="30">
        <v>41617.5</v>
      </c>
      <c r="I32" s="30">
        <v>39628.410000000003</v>
      </c>
      <c r="J32" s="30">
        <v>45888.66</v>
      </c>
      <c r="K32" s="30">
        <v>55802.67</v>
      </c>
      <c r="L32" s="30">
        <v>43202.89</v>
      </c>
      <c r="M32" s="30">
        <v>43651.93</v>
      </c>
      <c r="N32" s="30">
        <v>42309.71</v>
      </c>
      <c r="O32" s="30">
        <v>54228.4</v>
      </c>
      <c r="P32" s="30">
        <v>40701.629999999997</v>
      </c>
      <c r="Q32" s="30">
        <v>71966.929999999993</v>
      </c>
      <c r="R32" s="68">
        <f t="shared" si="4"/>
        <v>564860.94000000006</v>
      </c>
      <c r="S32" s="70">
        <v>588338.32999999996</v>
      </c>
      <c r="T32" s="68">
        <f t="shared" si="5"/>
        <v>23477.389999999898</v>
      </c>
      <c r="U32" s="33"/>
    </row>
    <row r="33" spans="1:21" s="23" customFormat="1" ht="24" customHeight="1" x14ac:dyDescent="0.3">
      <c r="A33" s="79"/>
      <c r="B33" s="59">
        <v>4140</v>
      </c>
      <c r="C33" s="60">
        <v>532650</v>
      </c>
      <c r="D33" s="63" t="s">
        <v>13</v>
      </c>
      <c r="E33" s="64">
        <v>88810.02</v>
      </c>
      <c r="F33" s="30">
        <v>2391.44</v>
      </c>
      <c r="G33" s="30">
        <v>2329.87</v>
      </c>
      <c r="H33" s="30">
        <v>2923.54</v>
      </c>
      <c r="I33" s="30">
        <v>5023.3100000000004</v>
      </c>
      <c r="J33" s="30">
        <v>1034.8800000000001</v>
      </c>
      <c r="K33" s="30">
        <v>1026.98</v>
      </c>
      <c r="L33" s="30">
        <v>7066.77</v>
      </c>
      <c r="M33" s="30">
        <v>1770.72</v>
      </c>
      <c r="N33" s="30">
        <v>1773.59</v>
      </c>
      <c r="O33" s="30">
        <v>3764.06</v>
      </c>
      <c r="P33" s="30">
        <v>3594.13</v>
      </c>
      <c r="Q33" s="30">
        <v>3814.4</v>
      </c>
      <c r="R33" s="68">
        <f t="shared" si="4"/>
        <v>36513.69</v>
      </c>
      <c r="S33" s="3">
        <v>43745.61</v>
      </c>
      <c r="T33" s="68">
        <f t="shared" si="5"/>
        <v>7231.9199999999983</v>
      </c>
      <c r="U33" s="34"/>
    </row>
    <row r="34" spans="1:21" s="23" customFormat="1" ht="24" customHeight="1" x14ac:dyDescent="0.3">
      <c r="A34" s="79"/>
      <c r="B34" s="59">
        <v>4140</v>
      </c>
      <c r="C34" s="60">
        <v>532700</v>
      </c>
      <c r="D34" s="63" t="s">
        <v>14</v>
      </c>
      <c r="E34" s="64">
        <v>822678.95</v>
      </c>
      <c r="F34" s="30">
        <v>29041.52</v>
      </c>
      <c r="G34" s="30">
        <v>36437.47</v>
      </c>
      <c r="H34" s="30">
        <v>29178.32</v>
      </c>
      <c r="I34" s="30">
        <v>32435.69</v>
      </c>
      <c r="J34" s="30">
        <v>34091.160000000003</v>
      </c>
      <c r="K34" s="30">
        <v>34064.199999999997</v>
      </c>
      <c r="L34" s="30">
        <v>33677.14</v>
      </c>
      <c r="M34" s="30">
        <v>33012.17</v>
      </c>
      <c r="N34" s="30">
        <v>29295.18</v>
      </c>
      <c r="O34" s="30">
        <v>36140.31</v>
      </c>
      <c r="P34" s="30">
        <v>31626.91</v>
      </c>
      <c r="Q34" s="30">
        <v>28055.439999999999</v>
      </c>
      <c r="R34" s="68">
        <f t="shared" si="4"/>
        <v>387055.50999999995</v>
      </c>
      <c r="S34" s="3">
        <v>401538.13</v>
      </c>
      <c r="T34" s="68">
        <f t="shared" si="5"/>
        <v>14482.620000000054</v>
      </c>
      <c r="U34" s="34"/>
    </row>
    <row r="35" spans="1:21" s="23" customFormat="1" ht="24" customHeight="1" x14ac:dyDescent="0.3">
      <c r="A35" s="79"/>
      <c r="B35" s="59">
        <v>4140</v>
      </c>
      <c r="C35" s="65" t="s">
        <v>7</v>
      </c>
      <c r="D35" s="66" t="s">
        <v>18</v>
      </c>
      <c r="E35" s="67">
        <v>156044</v>
      </c>
      <c r="F35" s="30">
        <v>5207.8599999999997</v>
      </c>
      <c r="G35" s="30">
        <v>5611.21</v>
      </c>
      <c r="H35" s="30">
        <v>5367.77</v>
      </c>
      <c r="I35" s="30">
        <v>6906.91</v>
      </c>
      <c r="J35" s="30">
        <v>8008.93</v>
      </c>
      <c r="K35" s="30">
        <v>7218.43</v>
      </c>
      <c r="L35" s="30">
        <v>5817.12</v>
      </c>
      <c r="M35" s="30">
        <v>4979.03</v>
      </c>
      <c r="N35" s="30">
        <v>5341.8</v>
      </c>
      <c r="O35" s="30">
        <v>9627.76</v>
      </c>
      <c r="P35" s="30">
        <v>-1503.43</v>
      </c>
      <c r="Q35" s="30">
        <v>3822.32</v>
      </c>
      <c r="R35" s="68">
        <f t="shared" si="4"/>
        <v>66405.710000000006</v>
      </c>
      <c r="S35" s="3">
        <v>75922</v>
      </c>
      <c r="T35" s="68">
        <f t="shared" si="5"/>
        <v>9516.2899999999936</v>
      </c>
      <c r="U35" s="34"/>
    </row>
    <row r="36" spans="1:21" s="23" customFormat="1" ht="24" customHeight="1" x14ac:dyDescent="0.3">
      <c r="A36" s="79"/>
      <c r="B36" s="59">
        <v>4140</v>
      </c>
      <c r="C36" s="65" t="s">
        <v>8</v>
      </c>
      <c r="D36" s="66" t="s">
        <v>19</v>
      </c>
      <c r="E36" s="67">
        <v>87952</v>
      </c>
      <c r="F36" s="30">
        <v>2404.2800000000002</v>
      </c>
      <c r="G36" s="30">
        <v>2522.66</v>
      </c>
      <c r="H36" s="30">
        <v>2348.91</v>
      </c>
      <c r="I36" s="30">
        <v>2543.3200000000002</v>
      </c>
      <c r="J36" s="30">
        <v>3071.81</v>
      </c>
      <c r="K36" s="30">
        <v>834.09</v>
      </c>
      <c r="L36" s="30">
        <v>2408.3000000000002</v>
      </c>
      <c r="M36" s="30">
        <v>2138.69</v>
      </c>
      <c r="N36" s="30">
        <v>2064.77</v>
      </c>
      <c r="O36" s="30">
        <v>4571.38</v>
      </c>
      <c r="P36" s="30">
        <v>1579.75</v>
      </c>
      <c r="Q36" s="30">
        <v>5026.29</v>
      </c>
      <c r="R36" s="68">
        <f t="shared" si="4"/>
        <v>31514.25</v>
      </c>
      <c r="S36" s="3">
        <v>42926</v>
      </c>
      <c r="T36" s="68">
        <f t="shared" si="5"/>
        <v>11411.75</v>
      </c>
      <c r="U36" s="34"/>
    </row>
    <row r="37" spans="1:21" s="23" customFormat="1" ht="24" customHeight="1" x14ac:dyDescent="0.3">
      <c r="A37" s="79"/>
      <c r="B37" s="59">
        <v>4140</v>
      </c>
      <c r="C37" s="65" t="s">
        <v>15</v>
      </c>
      <c r="D37" s="66" t="s">
        <v>16</v>
      </c>
      <c r="E37" s="67">
        <v>15261.36</v>
      </c>
      <c r="F37" s="30">
        <v>7123.98</v>
      </c>
      <c r="G37" s="30">
        <v>6565.35</v>
      </c>
      <c r="H37" s="30">
        <v>6848.1</v>
      </c>
      <c r="I37" s="30">
        <v>6858.5</v>
      </c>
      <c r="J37" s="30">
        <v>7844.47</v>
      </c>
      <c r="K37" s="30">
        <v>6955.65</v>
      </c>
      <c r="L37" s="30">
        <v>11499.96</v>
      </c>
      <c r="M37" s="30">
        <v>21329.8</v>
      </c>
      <c r="N37" s="30">
        <v>14586.31</v>
      </c>
      <c r="O37" s="30">
        <v>3383.65</v>
      </c>
      <c r="P37" s="30">
        <v>17965.96</v>
      </c>
      <c r="Q37" s="30">
        <v>-5920.35</v>
      </c>
      <c r="R37" s="68">
        <f t="shared" si="4"/>
        <v>105041.37999999998</v>
      </c>
      <c r="S37" s="3">
        <v>79626.84</v>
      </c>
      <c r="T37" s="68">
        <f t="shared" si="5"/>
        <v>-25414.539999999979</v>
      </c>
      <c r="U37" s="34"/>
    </row>
    <row r="38" spans="1:21" s="23" customFormat="1" ht="24" customHeight="1" x14ac:dyDescent="0.3">
      <c r="B38" s="2"/>
      <c r="C38" s="2"/>
      <c r="D38" s="2" t="s">
        <v>41</v>
      </c>
      <c r="E38" s="4">
        <f t="shared" ref="E38:S38" si="6">SUM(E24:E37)</f>
        <v>9420334.3299999982</v>
      </c>
      <c r="F38" s="4">
        <f t="shared" si="6"/>
        <v>301206.19999999995</v>
      </c>
      <c r="G38" s="4">
        <f t="shared" si="6"/>
        <v>406529.22</v>
      </c>
      <c r="H38" s="4">
        <f t="shared" si="6"/>
        <v>308503.44</v>
      </c>
      <c r="I38" s="4">
        <f t="shared" si="6"/>
        <v>317348.11</v>
      </c>
      <c r="J38" s="4">
        <f t="shared" si="6"/>
        <v>356072.63</v>
      </c>
      <c r="K38" s="4">
        <f t="shared" si="6"/>
        <v>325046.05000000005</v>
      </c>
      <c r="L38" s="4">
        <f t="shared" si="6"/>
        <v>411674.05000000005</v>
      </c>
      <c r="M38" s="4">
        <f t="shared" si="6"/>
        <v>337464.67</v>
      </c>
      <c r="N38" s="4">
        <f t="shared" si="6"/>
        <v>404743.46</v>
      </c>
      <c r="O38" s="4">
        <f t="shared" si="6"/>
        <v>468675.49300000007</v>
      </c>
      <c r="P38" s="4">
        <f t="shared" si="6"/>
        <v>244110.24000000002</v>
      </c>
      <c r="Q38" s="4">
        <f t="shared" si="6"/>
        <v>399594.11</v>
      </c>
      <c r="R38" s="4">
        <f t="shared" si="6"/>
        <v>4280967.6729999995</v>
      </c>
      <c r="S38" s="4">
        <f t="shared" si="6"/>
        <v>4629354.53</v>
      </c>
      <c r="T38" s="4">
        <f>SUM(T24:T37)</f>
        <v>348386.85699999973</v>
      </c>
      <c r="U38" s="34"/>
    </row>
    <row r="39" spans="1:21" s="23" customFormat="1" ht="24" customHeight="1" x14ac:dyDescent="0.3">
      <c r="A39" s="81" t="s">
        <v>38</v>
      </c>
      <c r="B39" s="59" t="s">
        <v>32</v>
      </c>
      <c r="C39" s="60">
        <v>540000</v>
      </c>
      <c r="D39" s="63" t="s">
        <v>33</v>
      </c>
      <c r="E39" s="64">
        <v>0</v>
      </c>
      <c r="F39" s="30">
        <v>60.52</v>
      </c>
      <c r="G39" s="30">
        <v>92.8</v>
      </c>
      <c r="H39" s="30">
        <v>86.57</v>
      </c>
      <c r="I39" s="30">
        <v>0</v>
      </c>
      <c r="J39" s="30">
        <v>134.19</v>
      </c>
      <c r="K39" s="30">
        <v>87.3</v>
      </c>
      <c r="L39" s="30">
        <v>64.8</v>
      </c>
      <c r="M39" s="30">
        <v>5.16</v>
      </c>
      <c r="N39" s="30">
        <v>153.88999999999999</v>
      </c>
      <c r="O39" s="30">
        <v>65.38</v>
      </c>
      <c r="P39" s="30">
        <v>70.56</v>
      </c>
      <c r="Q39" s="30">
        <v>89.79</v>
      </c>
      <c r="R39" s="68">
        <f>SUM(F39:Q39)</f>
        <v>910.95999999999981</v>
      </c>
      <c r="S39" s="3">
        <v>0</v>
      </c>
      <c r="T39" s="68">
        <f t="shared" ref="T39:T41" si="7">S39-R39</f>
        <v>-910.95999999999981</v>
      </c>
      <c r="U39" s="34"/>
    </row>
    <row r="40" spans="1:21" s="23" customFormat="1" ht="24" customHeight="1" x14ac:dyDescent="0.3">
      <c r="A40" s="81"/>
      <c r="B40" s="59" t="s">
        <v>34</v>
      </c>
      <c r="C40" s="60">
        <v>535000</v>
      </c>
      <c r="D40" s="63" t="s">
        <v>37</v>
      </c>
      <c r="E40" s="64">
        <v>3799968</v>
      </c>
      <c r="F40" s="30">
        <v>22788.59</v>
      </c>
      <c r="G40" s="30">
        <v>22788.59</v>
      </c>
      <c r="H40" s="30">
        <v>22788.59</v>
      </c>
      <c r="I40" s="30">
        <v>22788.59</v>
      </c>
      <c r="J40" s="30">
        <v>22788.59</v>
      </c>
      <c r="K40" s="30">
        <v>22788.59</v>
      </c>
      <c r="L40" s="30">
        <v>22788.59</v>
      </c>
      <c r="M40" s="30">
        <v>22788.59</v>
      </c>
      <c r="N40" s="30">
        <v>22788.59</v>
      </c>
      <c r="O40" s="30">
        <v>22788.59</v>
      </c>
      <c r="P40" s="30">
        <v>22788.59</v>
      </c>
      <c r="Q40" s="69">
        <f>22788.55+1627308.84</f>
        <v>1650097.3900000001</v>
      </c>
      <c r="R40" s="68">
        <f>SUM(F40:Q40)</f>
        <v>1900771.8800000001</v>
      </c>
      <c r="S40" s="3">
        <v>1900772</v>
      </c>
      <c r="T40" s="68">
        <f t="shared" si="7"/>
        <v>0.11999999987892807</v>
      </c>
      <c r="U40" s="34"/>
    </row>
    <row r="41" spans="1:21" s="23" customFormat="1" ht="24" customHeight="1" x14ac:dyDescent="0.3">
      <c r="A41" s="81"/>
      <c r="B41" s="59" t="s">
        <v>35</v>
      </c>
      <c r="C41" s="60">
        <v>535050</v>
      </c>
      <c r="D41" s="63" t="s">
        <v>36</v>
      </c>
      <c r="E41" s="64">
        <v>2419821</v>
      </c>
      <c r="F41" s="30">
        <v>0</v>
      </c>
      <c r="G41" s="30">
        <v>0</v>
      </c>
      <c r="H41" s="30">
        <v>3.61</v>
      </c>
      <c r="I41" s="30">
        <v>0</v>
      </c>
      <c r="J41" s="30">
        <v>0</v>
      </c>
      <c r="K41" s="30">
        <v>124342.53</v>
      </c>
      <c r="L41" s="30">
        <v>-3.61</v>
      </c>
      <c r="M41" s="30">
        <v>0</v>
      </c>
      <c r="N41" s="30">
        <v>0</v>
      </c>
      <c r="O41" s="30">
        <v>0</v>
      </c>
      <c r="P41" s="30">
        <v>0</v>
      </c>
      <c r="Q41" s="30">
        <v>1081742.6000000001</v>
      </c>
      <c r="R41" s="68">
        <f>SUM(F41:Q41)</f>
        <v>1206085.1300000001</v>
      </c>
      <c r="S41" s="3">
        <v>1206085</v>
      </c>
      <c r="T41" s="68">
        <f t="shared" si="7"/>
        <v>-0.13000000012107193</v>
      </c>
      <c r="U41" s="34"/>
    </row>
    <row r="42" spans="1:21" s="29" customFormat="1" ht="24" customHeight="1" x14ac:dyDescent="0.3">
      <c r="B42" s="2"/>
      <c r="C42" s="2"/>
      <c r="D42" s="2" t="s">
        <v>42</v>
      </c>
      <c r="E42" s="4">
        <f>SUM(E39:E41)</f>
        <v>6219789</v>
      </c>
      <c r="F42" s="4">
        <f>SUM(F39:F41)</f>
        <v>22849.11</v>
      </c>
      <c r="G42" s="4">
        <f>SUM(G39:G41)</f>
        <v>22881.39</v>
      </c>
      <c r="H42" s="4">
        <f>SUM(H39:H41)</f>
        <v>22878.77</v>
      </c>
      <c r="I42" s="4">
        <f>SUM(I39:I41)</f>
        <v>22788.59</v>
      </c>
      <c r="J42" s="4">
        <f>SUM(J39:J41)</f>
        <v>22922.78</v>
      </c>
      <c r="K42" s="4">
        <f>SUM(K39:K41)</f>
        <v>147218.41999999998</v>
      </c>
      <c r="L42" s="4">
        <f>SUM(L39:L41)</f>
        <v>22849.78</v>
      </c>
      <c r="M42" s="4">
        <f>SUM(M39:M41)</f>
        <v>22793.75</v>
      </c>
      <c r="N42" s="4">
        <f>SUM(N39:N41)</f>
        <v>22942.48</v>
      </c>
      <c r="O42" s="4">
        <f>SUM(O39:O41)</f>
        <v>22853.97</v>
      </c>
      <c r="P42" s="4">
        <f>SUM(P39:P41)</f>
        <v>22859.15</v>
      </c>
      <c r="Q42" s="4">
        <f>SUM(Q39:Q41)</f>
        <v>2731929.7800000003</v>
      </c>
      <c r="R42" s="4">
        <f>SUM(R39:R41)</f>
        <v>3107767.97</v>
      </c>
      <c r="S42" s="4">
        <f>SUM(S39:S41)</f>
        <v>3106857</v>
      </c>
      <c r="T42" s="4">
        <f>SUM(T39:T41)</f>
        <v>-910.97000000024195</v>
      </c>
      <c r="U42" s="34"/>
    </row>
    <row r="43" spans="1:21" s="7" customFormat="1" ht="24" customHeight="1" x14ac:dyDescent="0.3">
      <c r="B43" s="16"/>
      <c r="C43" s="16"/>
      <c r="D43" s="18" t="s">
        <v>49</v>
      </c>
      <c r="E43" s="19">
        <f>E38+E42</f>
        <v>15640123.329999998</v>
      </c>
      <c r="F43" s="19">
        <f>F38+F42</f>
        <v>324055.30999999994</v>
      </c>
      <c r="G43" s="19">
        <f>G38+G42</f>
        <v>429410.61</v>
      </c>
      <c r="H43" s="19">
        <f>H38+H42</f>
        <v>331382.21000000002</v>
      </c>
      <c r="I43" s="19">
        <f>I38+I42</f>
        <v>340136.7</v>
      </c>
      <c r="J43" s="19">
        <f>J38+J42</f>
        <v>378995.41000000003</v>
      </c>
      <c r="K43" s="19">
        <f>K38+K42</f>
        <v>472264.47000000003</v>
      </c>
      <c r="L43" s="19">
        <f>L38+L42</f>
        <v>434523.83000000007</v>
      </c>
      <c r="M43" s="19">
        <f>M38+M42</f>
        <v>360258.42</v>
      </c>
      <c r="N43" s="19">
        <f>N38+N42</f>
        <v>427685.94</v>
      </c>
      <c r="O43" s="19">
        <f>O38+O42</f>
        <v>491529.46300000011</v>
      </c>
      <c r="P43" s="19">
        <f>P38+P42</f>
        <v>266969.39</v>
      </c>
      <c r="Q43" s="19">
        <f>Q38+Q42</f>
        <v>3131523.89</v>
      </c>
      <c r="R43" s="19">
        <f>R38+R42</f>
        <v>7388735.6429999992</v>
      </c>
      <c r="S43" s="19">
        <f>S38+S42</f>
        <v>7736211.5300000003</v>
      </c>
      <c r="T43" s="19">
        <f>T38+T42</f>
        <v>347475.88699999946</v>
      </c>
      <c r="U43" s="12"/>
    </row>
    <row r="44" spans="1:21" s="7" customFormat="1" ht="24" customHeight="1" x14ac:dyDescent="0.3">
      <c r="B44" s="16"/>
      <c r="C44" s="16"/>
      <c r="D44" s="2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12"/>
    </row>
    <row r="45" spans="1:21" ht="15" customHeight="1" x14ac:dyDescent="0.3">
      <c r="A45" s="74" t="s">
        <v>47</v>
      </c>
      <c r="B45" s="17"/>
      <c r="C45" s="13" t="s">
        <v>0</v>
      </c>
      <c r="D45" s="14" t="s">
        <v>1</v>
      </c>
      <c r="E45" s="36" t="s">
        <v>22</v>
      </c>
      <c r="F45" s="35">
        <v>43466</v>
      </c>
      <c r="G45" s="35">
        <v>43497</v>
      </c>
      <c r="H45" s="35">
        <v>43525</v>
      </c>
      <c r="I45" s="35">
        <v>43556</v>
      </c>
      <c r="J45" s="35">
        <v>43586</v>
      </c>
      <c r="K45" s="35">
        <v>43617</v>
      </c>
      <c r="L45" s="35">
        <v>43647</v>
      </c>
      <c r="M45" s="35">
        <v>43678</v>
      </c>
      <c r="N45" s="35">
        <v>43709</v>
      </c>
      <c r="O45" s="35">
        <v>43739</v>
      </c>
      <c r="P45" s="35">
        <v>43770</v>
      </c>
      <c r="Q45" s="35">
        <v>43800</v>
      </c>
      <c r="R45" s="9" t="s">
        <v>17</v>
      </c>
      <c r="S45" s="9" t="s">
        <v>20</v>
      </c>
      <c r="T45" s="9" t="s">
        <v>30</v>
      </c>
    </row>
    <row r="46" spans="1:21" ht="15" customHeight="1" x14ac:dyDescent="0.3">
      <c r="A46" s="75"/>
      <c r="B46" s="71" t="s">
        <v>26</v>
      </c>
      <c r="C46" s="24">
        <v>540050</v>
      </c>
      <c r="D46" s="15" t="s">
        <v>44</v>
      </c>
      <c r="E46" s="10">
        <v>579497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27">
        <f t="shared" ref="R46:R54" si="8">SUM(F46:Q46)</f>
        <v>0</v>
      </c>
      <c r="S46" s="3">
        <v>55000</v>
      </c>
      <c r="T46" s="27">
        <f>S46-R46</f>
        <v>55000</v>
      </c>
    </row>
    <row r="47" spans="1:21" ht="34.799999999999997" x14ac:dyDescent="0.3">
      <c r="A47" s="75"/>
      <c r="B47" s="71" t="s">
        <v>52</v>
      </c>
      <c r="C47" s="24">
        <v>540050</v>
      </c>
      <c r="D47" s="15" t="s">
        <v>58</v>
      </c>
      <c r="E47" s="1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26027</v>
      </c>
      <c r="N47" s="30">
        <v>0</v>
      </c>
      <c r="O47" s="30">
        <v>0</v>
      </c>
      <c r="P47" s="30">
        <v>0</v>
      </c>
      <c r="Q47" s="30">
        <v>2000</v>
      </c>
      <c r="R47" s="27">
        <f t="shared" si="8"/>
        <v>28027</v>
      </c>
      <c r="S47" s="3">
        <v>5000</v>
      </c>
      <c r="T47" s="27">
        <f t="shared" ref="T47" si="9">S47-R47</f>
        <v>-23027</v>
      </c>
    </row>
    <row r="48" spans="1:21" ht="15" customHeight="1" x14ac:dyDescent="0.3">
      <c r="A48" s="75"/>
      <c r="B48" s="71" t="s">
        <v>52</v>
      </c>
      <c r="C48" s="24">
        <v>540050</v>
      </c>
      <c r="D48" s="25" t="s">
        <v>45</v>
      </c>
      <c r="E48" s="10">
        <v>250000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27">
        <f t="shared" si="8"/>
        <v>0</v>
      </c>
      <c r="S48" s="3">
        <v>0</v>
      </c>
      <c r="T48" s="27">
        <f t="shared" ref="T48:T54" si="10">S48-R48</f>
        <v>0</v>
      </c>
    </row>
    <row r="49" spans="1:21" ht="15" customHeight="1" x14ac:dyDescent="0.3">
      <c r="A49" s="75"/>
      <c r="B49" s="71" t="s">
        <v>52</v>
      </c>
      <c r="C49" s="24">
        <v>540050</v>
      </c>
      <c r="D49" s="25" t="s">
        <v>46</v>
      </c>
      <c r="E49" s="10">
        <v>291000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288513.90000000002</v>
      </c>
      <c r="P49" s="30">
        <v>0</v>
      </c>
      <c r="Q49" s="30">
        <v>0</v>
      </c>
      <c r="R49" s="27">
        <f t="shared" si="8"/>
        <v>288513.90000000002</v>
      </c>
      <c r="S49" s="3">
        <v>0</v>
      </c>
      <c r="T49" s="27">
        <f t="shared" si="10"/>
        <v>-288513.90000000002</v>
      </c>
    </row>
    <row r="50" spans="1:21" ht="15" customHeight="1" x14ac:dyDescent="0.3">
      <c r="A50" s="75"/>
      <c r="B50" s="71" t="s">
        <v>52</v>
      </c>
      <c r="C50" s="24">
        <v>540050</v>
      </c>
      <c r="D50" s="25" t="s">
        <v>53</v>
      </c>
      <c r="E50" s="10">
        <v>0</v>
      </c>
      <c r="F50" s="30">
        <v>0</v>
      </c>
      <c r="G50" s="30">
        <v>1.54</v>
      </c>
      <c r="H50" s="30">
        <v>24.77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27">
        <f t="shared" si="8"/>
        <v>26.31</v>
      </c>
      <c r="S50" s="3">
        <v>0</v>
      </c>
      <c r="T50" s="27">
        <f t="shared" si="10"/>
        <v>-26.31</v>
      </c>
    </row>
    <row r="51" spans="1:21" ht="15" customHeight="1" x14ac:dyDescent="0.3">
      <c r="A51" s="75"/>
      <c r="B51" s="71" t="s">
        <v>52</v>
      </c>
      <c r="C51" s="24">
        <v>540050</v>
      </c>
      <c r="D51" s="15" t="s">
        <v>43</v>
      </c>
      <c r="E51" s="1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27">
        <f t="shared" si="8"/>
        <v>0</v>
      </c>
      <c r="S51" s="3">
        <v>-0.5</v>
      </c>
      <c r="T51" s="27">
        <f t="shared" si="10"/>
        <v>-0.5</v>
      </c>
    </row>
    <row r="52" spans="1:21" ht="15" customHeight="1" x14ac:dyDescent="0.3">
      <c r="A52" s="75"/>
      <c r="B52" s="71" t="s">
        <v>26</v>
      </c>
      <c r="C52" s="24">
        <v>540050</v>
      </c>
      <c r="D52" s="25" t="s">
        <v>54</v>
      </c>
      <c r="E52" s="10">
        <v>300000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27">
        <f t="shared" si="8"/>
        <v>0</v>
      </c>
      <c r="S52" s="3">
        <v>0</v>
      </c>
      <c r="T52" s="27">
        <f t="shared" si="10"/>
        <v>0</v>
      </c>
    </row>
    <row r="53" spans="1:21" ht="15" customHeight="1" x14ac:dyDescent="0.3">
      <c r="A53" s="75"/>
      <c r="B53" s="71" t="s">
        <v>26</v>
      </c>
      <c r="C53" s="24">
        <v>540050</v>
      </c>
      <c r="D53" s="25" t="s">
        <v>55</v>
      </c>
      <c r="E53" s="10">
        <v>300000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27">
        <f t="shared" si="8"/>
        <v>0</v>
      </c>
      <c r="S53" s="3">
        <v>0</v>
      </c>
      <c r="T53" s="27">
        <f t="shared" si="10"/>
        <v>0</v>
      </c>
    </row>
    <row r="54" spans="1:21" ht="15" customHeight="1" x14ac:dyDescent="0.3">
      <c r="A54" s="75"/>
      <c r="B54" s="71" t="s">
        <v>26</v>
      </c>
      <c r="C54" s="24">
        <v>540050</v>
      </c>
      <c r="D54" s="15" t="s">
        <v>57</v>
      </c>
      <c r="E54" s="1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15066.12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27">
        <f t="shared" si="8"/>
        <v>15066.12</v>
      </c>
      <c r="S54" s="3">
        <v>0</v>
      </c>
      <c r="T54" s="27">
        <f t="shared" si="10"/>
        <v>-15066.12</v>
      </c>
    </row>
    <row r="55" spans="1:21" s="29" customFormat="1" ht="24" customHeight="1" x14ac:dyDescent="0.3">
      <c r="D55" s="26" t="s">
        <v>50</v>
      </c>
      <c r="E55" s="22">
        <f>SUM(E46:E54)</f>
        <v>1720497</v>
      </c>
      <c r="F55" s="22">
        <f>SUM(F46:F54)</f>
        <v>0</v>
      </c>
      <c r="G55" s="22">
        <f>SUM(G46:G54)</f>
        <v>1.54</v>
      </c>
      <c r="H55" s="22">
        <f>SUM(H46:H54)</f>
        <v>24.77</v>
      </c>
      <c r="I55" s="22">
        <f>SUM(I46:I54)</f>
        <v>0</v>
      </c>
      <c r="J55" s="22">
        <f>SUM(J46:J54)</f>
        <v>15066.12</v>
      </c>
      <c r="K55" s="22">
        <f>SUM(K46:K54)</f>
        <v>0</v>
      </c>
      <c r="L55" s="22">
        <f>SUM(L46:L54)</f>
        <v>0</v>
      </c>
      <c r="M55" s="22">
        <f>SUM(M46:M54)</f>
        <v>26027</v>
      </c>
      <c r="N55" s="22">
        <f>SUM(N46:N54)</f>
        <v>0</v>
      </c>
      <c r="O55" s="22">
        <f>SUM(O46:O54)</f>
        <v>288513.90000000002</v>
      </c>
      <c r="P55" s="22">
        <f>SUM(P46:P54)</f>
        <v>0</v>
      </c>
      <c r="Q55" s="22">
        <f>SUM(Q46:Q54)</f>
        <v>2000</v>
      </c>
      <c r="R55" s="22">
        <f>SUM(R46:R54)</f>
        <v>331633.33</v>
      </c>
      <c r="S55" s="22">
        <f>SUM(S46:S54)</f>
        <v>59999.5</v>
      </c>
      <c r="T55" s="22">
        <f>SUM(T46:T54)</f>
        <v>-271633.83</v>
      </c>
      <c r="U55" s="6"/>
    </row>
    <row r="56" spans="1:21" s="29" customFormat="1" ht="12" customHeight="1" x14ac:dyDescent="0.3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31"/>
    </row>
    <row r="57" spans="1:21" s="29" customFormat="1" ht="24" customHeight="1" x14ac:dyDescent="0.3">
      <c r="D57" s="20" t="s">
        <v>29</v>
      </c>
      <c r="E57" s="21">
        <f>E43+E55</f>
        <v>17360620.329999998</v>
      </c>
      <c r="F57" s="21">
        <f>F43+F55</f>
        <v>324055.30999999994</v>
      </c>
      <c r="G57" s="21">
        <f>G43+G55</f>
        <v>429412.14999999997</v>
      </c>
      <c r="H57" s="21">
        <f>H43+H55</f>
        <v>331406.98000000004</v>
      </c>
      <c r="I57" s="21">
        <f>I43+I55</f>
        <v>340136.7</v>
      </c>
      <c r="J57" s="21">
        <f>J43+J55</f>
        <v>394061.53</v>
      </c>
      <c r="K57" s="21">
        <f>K43+K55</f>
        <v>472264.47000000003</v>
      </c>
      <c r="L57" s="21">
        <f>L43+L55</f>
        <v>434523.83000000007</v>
      </c>
      <c r="M57" s="21">
        <f>M43+M55</f>
        <v>386285.42</v>
      </c>
      <c r="N57" s="21">
        <f>N43+N55</f>
        <v>427685.94</v>
      </c>
      <c r="O57" s="21">
        <f>O43+O55</f>
        <v>780043.36300000013</v>
      </c>
      <c r="P57" s="21">
        <f>P43+P55</f>
        <v>266969.39</v>
      </c>
      <c r="Q57" s="21">
        <f>Q43+Q55</f>
        <v>3133523.89</v>
      </c>
      <c r="R57" s="82">
        <f>R43+R55</f>
        <v>7720368.9729999993</v>
      </c>
      <c r="S57" s="21">
        <f>S43+S55</f>
        <v>7796211.0300000003</v>
      </c>
      <c r="T57" s="82">
        <f>T43+T55</f>
        <v>75842.056999999448</v>
      </c>
      <c r="U57" s="31"/>
    </row>
  </sheetData>
  <mergeCells count="5">
    <mergeCell ref="A45:A54"/>
    <mergeCell ref="A16:A18"/>
    <mergeCell ref="A39:A41"/>
    <mergeCell ref="A1:A14"/>
    <mergeCell ref="A23:A37"/>
  </mergeCells>
  <printOptions horizontalCentered="1"/>
  <pageMargins left="0.15" right="0.15" top="0.4" bottom="0.4" header="0.15" footer="0.15"/>
  <pageSetup paperSize="17" scale="57" orientation="landscape" r:id="rId1"/>
  <headerFooter>
    <oddHeader>&amp;C&amp;"-,Bold"&amp;20&amp;F - &amp;A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0F2A1EFEA1645B0B4758795BEAB0D" ma:contentTypeVersion="0" ma:contentTypeDescription="Create a new document." ma:contentTypeScope="" ma:versionID="ce951488d09288031141edbb57afe1f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1AE551-0E43-4E10-A92C-2A0FAB338E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6299EA-C672-46A8-81DF-2FEA7AEE51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107E09-8857-4C8E-BB9F-235736DCE32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ITST</dc:creator>
  <cp:lastModifiedBy>Miller, Shauna</cp:lastModifiedBy>
  <cp:lastPrinted>2019-07-15T23:01:13Z</cp:lastPrinted>
  <dcterms:created xsi:type="dcterms:W3CDTF">2017-06-26T16:00:39Z</dcterms:created>
  <dcterms:modified xsi:type="dcterms:W3CDTF">2021-03-17T22:23:34Z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0x01010019B0F2A1EFEA1645B0B4758795BEAB0D</vt:lpwstr>
  </property>
</Properties>
</file>